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20" windowWidth="8475" windowHeight="5025" tabRatio="602" firstSheet="3" activeTab="6"/>
  </bookViews>
  <sheets>
    <sheet name="Condensed IS-30.6.2013" sheetId="1" r:id="rId1"/>
    <sheet name="Condensed SCI-30.6.2013" sheetId="2" r:id="rId2"/>
    <sheet name="Condensed BS-30.6.2013" sheetId="3" r:id="rId3"/>
    <sheet name="Condensed Equity-30.6.2013" sheetId="4" r:id="rId4"/>
    <sheet name="Condensed CF-30.6.2013" sheetId="5" r:id="rId5"/>
    <sheet name="IFS Notes-30.6.2013" sheetId="6" r:id="rId6"/>
    <sheet name="Bursa notes-30.6.13" sheetId="7" r:id="rId7"/>
  </sheets>
  <externalReferences>
    <externalReference r:id="rId10"/>
    <externalReference r:id="rId11"/>
  </externalReferences>
  <definedNames>
    <definedName name="_xlnm.Print_Area" localSheetId="4">'Condensed CF-30.6.2013'!$A$1:$P$43</definedName>
    <definedName name="_xlnm.Print_Area" localSheetId="5">'IFS Notes-30.6.2013'!$A$1:$P$127</definedName>
  </definedNames>
  <calcPr fullCalcOnLoad="1"/>
</workbook>
</file>

<file path=xl/sharedStrings.xml><?xml version="1.0" encoding="utf-8"?>
<sst xmlns="http://schemas.openxmlformats.org/spreadsheetml/2006/main" count="524" uniqueCount="361">
  <si>
    <t>Cumulative</t>
  </si>
  <si>
    <t>QUARTERLY REPORT</t>
  </si>
  <si>
    <t>RM'000</t>
  </si>
  <si>
    <t>(Incorporated in Malaysia)</t>
  </si>
  <si>
    <t>INDIVIDUAL QUARTER</t>
  </si>
  <si>
    <t>CUMULATIVE QUARTERS</t>
  </si>
  <si>
    <t>CURRENT</t>
  </si>
  <si>
    <t>PRECEDING</t>
  </si>
  <si>
    <t xml:space="preserve">PRECEDING </t>
  </si>
  <si>
    <t>YEAR</t>
  </si>
  <si>
    <t>CORRESPONDING</t>
  </si>
  <si>
    <t>TO-DATE</t>
  </si>
  <si>
    <t>PERIOD</t>
  </si>
  <si>
    <t>Revenue</t>
  </si>
  <si>
    <t>Operating Profit</t>
  </si>
  <si>
    <t>Depreciation and amortisation</t>
  </si>
  <si>
    <t>Interest income</t>
  </si>
  <si>
    <t>Profit Before Taxation</t>
  </si>
  <si>
    <t>Less: Tax expense</t>
  </si>
  <si>
    <t>Earnings per share:</t>
  </si>
  <si>
    <t xml:space="preserve">  Basic earnings per ordinary shares (sen)</t>
  </si>
  <si>
    <t xml:space="preserve">  Diluted earnings per ordinary shares (sen)</t>
  </si>
  <si>
    <t>NA</t>
  </si>
  <si>
    <t>Note: NA denotes "Not Applicable"</t>
  </si>
  <si>
    <t>At</t>
  </si>
  <si>
    <t>Property, plant and equipment</t>
  </si>
  <si>
    <t>Investment in Associates</t>
  </si>
  <si>
    <t>Intangible assets</t>
  </si>
  <si>
    <t>Current Assets</t>
  </si>
  <si>
    <t xml:space="preserve">   Inventories</t>
  </si>
  <si>
    <t>Current Liabilities</t>
  </si>
  <si>
    <r>
      <t>QL RESOURCES BERHAD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>(428915-X)</t>
    </r>
  </si>
  <si>
    <t>NOTES TO THE INTERIM FINANCIAL REPORT</t>
  </si>
  <si>
    <t>Basis of preparation</t>
  </si>
  <si>
    <t>Seasonal or cyclical factors</t>
  </si>
  <si>
    <t>Certain segment of the Group's business are affected by cyclical factors.</t>
  </si>
  <si>
    <t xml:space="preserve">The management considers that on a quarter to quarter basis, the demand and/or production of the </t>
  </si>
  <si>
    <t>Group's products for each of the three core activities varies and the variation in each quarters were as follows:</t>
  </si>
  <si>
    <t>(1) marine products manufacturing activities are affected by monsoon in the 4th quarter.</t>
  </si>
  <si>
    <t>(2) crude palm oil milling activities are seasonally affected by monsoon resulting in low crops in the 2nd and 4th quarters.</t>
  </si>
  <si>
    <t>(3) integrated livestock farming activities are not significantly affected in any of the quarters.</t>
  </si>
  <si>
    <t>Unusual items</t>
  </si>
  <si>
    <t>There were no material changes in estimates during the quarter under review.</t>
  </si>
  <si>
    <t>Debts and securities</t>
  </si>
  <si>
    <t>Todate</t>
  </si>
  <si>
    <t>Segmental Information</t>
  </si>
  <si>
    <t>Profit before tax</t>
  </si>
  <si>
    <t xml:space="preserve">   Marine products manufacturing</t>
  </si>
  <si>
    <t xml:space="preserve">   Integrated Livestock Farming</t>
  </si>
  <si>
    <t xml:space="preserve">   Total</t>
  </si>
  <si>
    <t>The valuations of land and building have been brought forward, without amendment from the previous annual report.</t>
  </si>
  <si>
    <t>Material subsequent Event</t>
  </si>
  <si>
    <t>There were no material events subsequent to the end of current quarter that have not been reflected in the financial statements.</t>
  </si>
  <si>
    <t>Changes in composition of the Group.</t>
  </si>
  <si>
    <t>ADDITIONAL INFORMATION REQUIRED BY BURSA MALAYSIA SECURITIES BERHAD'S LISTING REQUIREMENTS.</t>
  </si>
  <si>
    <t>B1</t>
  </si>
  <si>
    <t xml:space="preserve">Current </t>
  </si>
  <si>
    <t>Last year</t>
  </si>
  <si>
    <t>%</t>
  </si>
  <si>
    <t xml:space="preserve">Cumulative </t>
  </si>
  <si>
    <t>quarter</t>
  </si>
  <si>
    <t>corresponding</t>
  </si>
  <si>
    <t>change</t>
  </si>
  <si>
    <t>quarters</t>
  </si>
  <si>
    <t>corresponding quarters</t>
  </si>
  <si>
    <t>last year</t>
  </si>
  <si>
    <t>Sales</t>
  </si>
  <si>
    <t xml:space="preserve">   Marine product manufacturing (MPM)</t>
  </si>
  <si>
    <t xml:space="preserve">   Integrated Livestock Farming (ILF)</t>
  </si>
  <si>
    <t>a.</t>
  </si>
  <si>
    <t>b.</t>
  </si>
  <si>
    <t>c.</t>
  </si>
  <si>
    <t>B2</t>
  </si>
  <si>
    <t>Review of current quarter performance with the preceding quarter.</t>
  </si>
  <si>
    <t xml:space="preserve"> Current quarter</t>
  </si>
  <si>
    <t xml:space="preserve"> Preceding quarter </t>
  </si>
  <si>
    <t>Activities:</t>
  </si>
  <si>
    <t>c</t>
  </si>
  <si>
    <t>B3</t>
  </si>
  <si>
    <t>B4</t>
  </si>
  <si>
    <t>Profit Forecast</t>
  </si>
  <si>
    <t>No profit forecast was published during the period under review.</t>
  </si>
  <si>
    <t>B5</t>
  </si>
  <si>
    <t>Tax expense</t>
  </si>
  <si>
    <t>Current quarter ended</t>
  </si>
  <si>
    <t>Current income tax expense</t>
  </si>
  <si>
    <t>Deferred tax expense</t>
  </si>
  <si>
    <t>The effective tax rate is lower than the statutory rate is mainly due to availability of tax incentives.</t>
  </si>
  <si>
    <t>B6</t>
  </si>
  <si>
    <t>Unquoted investments and properties</t>
  </si>
  <si>
    <t>B7</t>
  </si>
  <si>
    <t>Quoted Investments</t>
  </si>
  <si>
    <t>B8</t>
  </si>
  <si>
    <t>Corporate Proposals</t>
  </si>
  <si>
    <t>B9</t>
  </si>
  <si>
    <t xml:space="preserve">  Bank overdraft-short term (unsecured)</t>
  </si>
  <si>
    <t xml:space="preserve">  HP Creditors-short term (unsecured)</t>
  </si>
  <si>
    <t xml:space="preserve">  HP Creditors-long term (unsecured)</t>
  </si>
  <si>
    <t xml:space="preserve">  Bankers’ acceptance-short term (unsecured)</t>
  </si>
  <si>
    <t xml:space="preserve">  Term loans-short term (unsecured)</t>
  </si>
  <si>
    <t xml:space="preserve">  Term loans-long term (unsecured)</t>
  </si>
  <si>
    <t>B10</t>
  </si>
  <si>
    <t>B11</t>
  </si>
  <si>
    <t>Changes in Material Litigation</t>
  </si>
  <si>
    <t>B12</t>
  </si>
  <si>
    <t>Dividend</t>
  </si>
  <si>
    <t>B13</t>
  </si>
  <si>
    <t>Earnings Per Share</t>
  </si>
  <si>
    <t>The calculations of basic earnings per share were as follows:</t>
  </si>
  <si>
    <t>(a)</t>
  </si>
  <si>
    <t>Net profit attributable to ordinary shareholders(RM'000)</t>
  </si>
  <si>
    <t>(b)</t>
  </si>
  <si>
    <t xml:space="preserve">Basic Earnings per share (sen) </t>
  </si>
  <si>
    <t>Review of performance for the current quarter and financial period to-date.</t>
  </si>
  <si>
    <t>Cumulative period</t>
  </si>
  <si>
    <t>Number of ordinary shares in issue ('000)-weighted average</t>
  </si>
  <si>
    <t>Net Assets per share (RM)</t>
  </si>
  <si>
    <t>Deferred tax asset</t>
  </si>
  <si>
    <t>ASSETS</t>
  </si>
  <si>
    <t>Investment properties</t>
  </si>
  <si>
    <t>Biological assets</t>
  </si>
  <si>
    <t xml:space="preserve">   Biological assets</t>
  </si>
  <si>
    <t>Total Assets</t>
  </si>
  <si>
    <t>EQUITY AND LIABILITIES</t>
  </si>
  <si>
    <t>Equity attributable to shareholders of the Company</t>
  </si>
  <si>
    <t>Total Equity</t>
  </si>
  <si>
    <t>Non-current liabilities</t>
  </si>
  <si>
    <t>Total Liabilities</t>
  </si>
  <si>
    <t>Total equity and liabilities</t>
  </si>
  <si>
    <t>Equity</t>
  </si>
  <si>
    <t xml:space="preserve">  Share Capital</t>
  </si>
  <si>
    <t xml:space="preserve">  Reserves</t>
  </si>
  <si>
    <t xml:space="preserve">  Minority interests</t>
  </si>
  <si>
    <t xml:space="preserve">  Deferred tax liabilities</t>
  </si>
  <si>
    <t xml:space="preserve"> Payables</t>
  </si>
  <si>
    <t xml:space="preserve"> Short term borrowings</t>
  </si>
  <si>
    <t xml:space="preserve"> Taxation</t>
  </si>
  <si>
    <t>Number of shares in issue ('000)</t>
  </si>
  <si>
    <t>Profit for the period</t>
  </si>
  <si>
    <t>Attributable to:</t>
  </si>
  <si>
    <t>Shareholders of the Company</t>
  </si>
  <si>
    <t>Minority interests</t>
  </si>
  <si>
    <t>FRS 134 - Interim Financial Reporting and Chapter 9, Part K of the Listing Requirements of Bursa Malaysia Securities Berhad.</t>
  </si>
  <si>
    <t>The accounting policies and methods of computation used in the preparation of the interim financial statements are consistent</t>
  </si>
  <si>
    <t>Attributable to shareholders of the Company</t>
  </si>
  <si>
    <t>Retained Profit</t>
  </si>
  <si>
    <t>Share Capital</t>
  </si>
  <si>
    <t>the accompanying explanatory notes attached to the interim financial statements.</t>
  </si>
  <si>
    <t>Net cash from operating activities</t>
  </si>
  <si>
    <t>Net cash used in investing activities</t>
  </si>
  <si>
    <t>There were no corporate proposals announced but not completed at the date of issue of this report.</t>
  </si>
  <si>
    <t xml:space="preserve">   Trade receivables</t>
  </si>
  <si>
    <t>Audited</t>
  </si>
  <si>
    <t>1ST QUARTER</t>
  </si>
  <si>
    <t>Prepaid lease payments</t>
  </si>
  <si>
    <t>Total non-current assets</t>
  </si>
  <si>
    <t xml:space="preserve">   Current tax assets</t>
  </si>
  <si>
    <t xml:space="preserve">   Cash and cash equivalents</t>
  </si>
  <si>
    <t>Unaudited</t>
  </si>
  <si>
    <t>The directors do not recommend any dividend for the period under review.</t>
  </si>
  <si>
    <t>% increase</t>
  </si>
  <si>
    <t>against last period</t>
  </si>
  <si>
    <t xml:space="preserve">   Palm Oil Activities (POA)</t>
  </si>
  <si>
    <t xml:space="preserve"> Preceding quarter</t>
  </si>
  <si>
    <t xml:space="preserve">   Palm Oil Activities</t>
  </si>
  <si>
    <t>(Effective tax rate)</t>
  </si>
  <si>
    <t>(% against PBT)</t>
  </si>
  <si>
    <t>Treasury Shares</t>
  </si>
  <si>
    <t>Share Premium</t>
  </si>
  <si>
    <t>Exchange Translation Reserve</t>
  </si>
  <si>
    <t>Based on number of shares:('000)</t>
  </si>
  <si>
    <t>Nature and amount of changes in estimates</t>
  </si>
  <si>
    <t>A1.</t>
  </si>
  <si>
    <t>A2.</t>
  </si>
  <si>
    <t>On an overall basis therefore, the group's performance varies seasonally and maybe affected by unusual and unforeseen events affecting each of the core activities.</t>
  </si>
  <si>
    <t>Q1</t>
  </si>
  <si>
    <t>April to June</t>
  </si>
  <si>
    <t>Q2</t>
  </si>
  <si>
    <t>July to September</t>
  </si>
  <si>
    <t>Q3</t>
  </si>
  <si>
    <t>October to December</t>
  </si>
  <si>
    <t>Q4</t>
  </si>
  <si>
    <t>January to March</t>
  </si>
  <si>
    <t>A3.</t>
  </si>
  <si>
    <t>A4.</t>
  </si>
  <si>
    <t>A5.</t>
  </si>
  <si>
    <t>A6.</t>
  </si>
  <si>
    <t>Dividend Paid</t>
  </si>
  <si>
    <t>There were no dividend paid during the current quarter under review.</t>
  </si>
  <si>
    <t>A7.</t>
  </si>
  <si>
    <t>A8.</t>
  </si>
  <si>
    <t>A9.</t>
  </si>
  <si>
    <t>A10.</t>
  </si>
  <si>
    <t>A11.</t>
  </si>
  <si>
    <t xml:space="preserve">  Long term borrowings (LT Debts/Total Equity)</t>
  </si>
  <si>
    <t xml:space="preserve">Group Borrowings </t>
  </si>
  <si>
    <t>Short term:</t>
  </si>
  <si>
    <t>Long Term:</t>
  </si>
  <si>
    <t xml:space="preserve">Total Borrowings </t>
  </si>
  <si>
    <t>Disclosure of audit report qualification</t>
  </si>
  <si>
    <t>There was no qualification in the audit report of the preceding annual financial statements.</t>
  </si>
  <si>
    <t>Finance costs</t>
  </si>
  <si>
    <t>Total Comprehensive income</t>
  </si>
  <si>
    <t>CONDENSED CONSOLIDATED STATEMENT OF FINANCIAL POSITION</t>
  </si>
  <si>
    <t xml:space="preserve">  Deferred income</t>
  </si>
  <si>
    <t>the accompanying explanatory notes attached to this interim financial statements.</t>
  </si>
  <si>
    <t>Total comprehensive income for the period</t>
  </si>
  <si>
    <t xml:space="preserve"> There were no changes in material litigation at the date of this report.</t>
  </si>
  <si>
    <t>Foreign currency translation differences for foreign operations</t>
  </si>
  <si>
    <t>Other comprehensive income/(loss), net of tax:</t>
  </si>
  <si>
    <t>Financial instruments</t>
  </si>
  <si>
    <t>Type of derivatives</t>
  </si>
  <si>
    <t>Contract/Notional value</t>
  </si>
  <si>
    <t>Fair Value</t>
  </si>
  <si>
    <t>Less than 1 year:</t>
  </si>
  <si>
    <t>Distributable</t>
  </si>
  <si>
    <r>
      <t xml:space="preserve">QL RESOURCES BERHAD </t>
    </r>
    <r>
      <rPr>
        <b/>
        <vertAlign val="subscript"/>
        <sz val="18"/>
        <rFont val="Comic Sans MS"/>
        <family val="4"/>
      </rPr>
      <t>(428915-X)</t>
    </r>
  </si>
  <si>
    <r>
      <t xml:space="preserve">QL RESOURCES BERHAD </t>
    </r>
    <r>
      <rPr>
        <b/>
        <vertAlign val="subscript"/>
        <sz val="18"/>
        <rFont val="Arial"/>
        <family val="2"/>
      </rPr>
      <t>(428915-X)</t>
    </r>
  </si>
  <si>
    <t>Other receivables</t>
  </si>
  <si>
    <t xml:space="preserve">The unaudited interim financial statements of the Group have been prepared in accordance with the requirements of </t>
  </si>
  <si>
    <t>Forward exchange contracts-sell</t>
  </si>
  <si>
    <t>Forward exchange contracts-buy</t>
  </si>
  <si>
    <t>Realised and Unrealised profits</t>
  </si>
  <si>
    <t>Consolidation Adjustments</t>
  </si>
  <si>
    <t>Total Group Retained profit as per consolidated accounts</t>
  </si>
  <si>
    <t>B15</t>
  </si>
  <si>
    <t>A12</t>
  </si>
  <si>
    <t>Share of profit of associates (net)</t>
  </si>
  <si>
    <t>There are no unusual items that have material effect on the assets, liabilities, equity, net income or cash flow during the quarter under review.</t>
  </si>
  <si>
    <t>30.6.2012</t>
  </si>
  <si>
    <t xml:space="preserve">     1.4.2012 to</t>
  </si>
  <si>
    <t>1.4.2012 TO</t>
  </si>
  <si>
    <t>Hedging reserve</t>
  </si>
  <si>
    <t>Non-controlling interests</t>
  </si>
  <si>
    <t>Adjustments for:</t>
  </si>
  <si>
    <t xml:space="preserve">Depreciation &amp; amortisation </t>
  </si>
  <si>
    <t>(Increase)/Decrease in working capital</t>
  </si>
  <si>
    <t>Income tax paid</t>
  </si>
  <si>
    <t>Others</t>
  </si>
  <si>
    <t>Purchase of fixed assets</t>
  </si>
  <si>
    <t>Net borrrowings</t>
  </si>
  <si>
    <t>Net cash from financing activities</t>
  </si>
  <si>
    <t>Net increase in cash and cash equivalents</t>
  </si>
  <si>
    <t>1st quarter ended 30.6.2012</t>
  </si>
  <si>
    <t xml:space="preserve">  Sukuk-unsecured</t>
  </si>
  <si>
    <t xml:space="preserve">  Sukuk-long term (unsecured)</t>
  </si>
  <si>
    <t>Cash Flow Hedge</t>
  </si>
  <si>
    <t xml:space="preserve">Unrealised </t>
  </si>
  <si>
    <t xml:space="preserve"> Realised</t>
  </si>
  <si>
    <t>Realised</t>
  </si>
  <si>
    <t>There are no issuance, cancellation, repurchase, resale and repayment of debt and equity securities during the quarter under review.</t>
  </si>
  <si>
    <t>Malaysian Financial Reporting Standards (MFRS Framework)</t>
  </si>
  <si>
    <t>On 19 November 2011, the Malaysian Accounting Standards Board (“MASB”) issued a new MASB</t>
  </si>
  <si>
    <t>approved accounting framework, the Malaysian Financial Reporting Standards (“MFRS Framework”).</t>
  </si>
  <si>
    <t>The MFRS Framework is to be applied by all Entities Other Than Private Entities for annual periods</t>
  </si>
  <si>
    <t>141 “Agriculture” and IC Interpretation 15 “Agreements for the Construction of Real Estate”, including</t>
  </si>
  <si>
    <t>its parent, significant investor and venturer (herein called “Transitioning Entities”).</t>
  </si>
  <si>
    <t>Transitioning Entities will be allowed to defer adoption of the new MFRS Framework for an additional</t>
  </si>
  <si>
    <t>The Group falls within the scope definition of Transitioning Entities and accordingly, will adopt the</t>
  </si>
  <si>
    <t>MFRS Framework for the financial year ending 31 March 2015.  In presenting its first  MFRS</t>
  </si>
  <si>
    <t>financial statements, the Group will be required to restate the comparative financial statements to</t>
  </si>
  <si>
    <t>amounts reflecting the application of MFRS Framework. Adjustments required on transition, if any,</t>
  </si>
  <si>
    <t>will be made retrospectively against opening retained earnings.</t>
  </si>
  <si>
    <t>two year. Consequently, adoption of the MFRS Framework by Transitioning Entities will be</t>
  </si>
  <si>
    <t>31.3.2013</t>
  </si>
  <si>
    <t>30.6.2013</t>
  </si>
  <si>
    <t>INTERIM FINANCIAL REPORT FOR THE 1ST QUARTER ENDED 30.6.2013</t>
  </si>
  <si>
    <t xml:space="preserve">     1.4.2013 to</t>
  </si>
  <si>
    <t xml:space="preserve">     1.1.2013 to</t>
  </si>
  <si>
    <t xml:space="preserve">  Bankers’ acceptance (Islamic)-short term (unsecured)</t>
  </si>
  <si>
    <t xml:space="preserve">  Term loans-short term (Islamic - unsecured)</t>
  </si>
  <si>
    <t xml:space="preserve">  Term loans-long term (Islamic unsecured)</t>
  </si>
  <si>
    <t>Outstanding derivatives as at 30.6.2013</t>
  </si>
  <si>
    <t>CONDENSED CONSOLIDATED STATEMENTS OF CHANGES IN EQUITY FOR THE PERIOD ENDED 30TH JUNE 2013</t>
  </si>
  <si>
    <t>3 months ended 30.6.13</t>
  </si>
  <si>
    <t>At 1.4.2013</t>
  </si>
  <si>
    <t>At 30.6.2013</t>
  </si>
  <si>
    <t>The Condensed Consolidated Income Statements should be read in conjunction with the Annual Financial Statements for year ended 31 March 2013 and</t>
  </si>
  <si>
    <t>The Condensed Consolidated Statement of Comprehensive Income Statements should be read in conjunction with the Annual Financial Statements for year ended 31 March 2013 and</t>
  </si>
  <si>
    <t>The Condensed Consolidated Statement of Financial Position should be read in conjunction with the Annual Financial Statements for year ended 31 March 2013 and</t>
  </si>
  <si>
    <t>The Condensed Consolidated Statements of Changes in Equity should be read in conjunction with the Annual Financial Report for year ended 31 March 2013 and</t>
  </si>
  <si>
    <t>Segment information in respect of the Group's business segments for the 1st quarter ended 30.6.2013.</t>
  </si>
  <si>
    <t>1st quarter ended 30.6.2013</t>
  </si>
  <si>
    <t>Cash and cash equivalents at 1.4.2013</t>
  </si>
  <si>
    <t>Cash and cash equivalents at 30.6.2013</t>
  </si>
  <si>
    <t>The Condensed Consolidated Cash Flow Statement should be read in conjunction with the Annual Financial Statements for year ended 31 March 2013 and</t>
  </si>
  <si>
    <t>CONDENSED CONSOLIDATED INCOME STATEMENTS FOR THE PERIOD ENDED 30.6.2013 (UNAUDITED)</t>
  </si>
  <si>
    <t>1.4.2013 TO</t>
  </si>
  <si>
    <t>CONDENSED CONSOLIDATED STATEMENT OF COMPREHENSIVE INCOME FOR THE PERIOD ENDED 30.6.2013 (UNAUDITED)</t>
  </si>
  <si>
    <t xml:space="preserve">  Share Premium</t>
  </si>
  <si>
    <t>FFB processed increased by 25% against corresponding quarter, however CPO prices was much lower (RM2,245 vs RM3,195 corresponding qtr)</t>
  </si>
  <si>
    <t>Prospects for the next quarter to 30 September 2013.</t>
  </si>
  <si>
    <t>Individual quarter</t>
  </si>
  <si>
    <t>3 months ended</t>
  </si>
  <si>
    <t>with those used in the preparation of the financial statements for the financial year ended 31 March 2013 except for the adoption of the following</t>
  </si>
  <si>
    <t>FRS, Intepretations and Amendments which are effective for annuals periods beginning on or after 1st January 2013.</t>
  </si>
  <si>
    <t>·        FRS 12, Disclosure of Interests in Other Entities</t>
  </si>
  <si>
    <t>·        FRS 128, Investments in Associates and Joint Ventures (2011)</t>
  </si>
  <si>
    <t>·        FRS 10, Consolidated Financial Statements</t>
  </si>
  <si>
    <t>·        FRS 11, Joint Arrangements</t>
  </si>
  <si>
    <t>·        FRS 13, Fair Value Measurement</t>
  </si>
  <si>
    <t>·        FRS 119, Employee Benefits (2011)</t>
  </si>
  <si>
    <t>·        FRS 127, Separate Financial Statements (2011)</t>
  </si>
  <si>
    <t>·        IC Interpretation 20, Stripping Costs in the Production Phase of a Surface Mine</t>
  </si>
  <si>
    <t>·        Amendments to FRS 7, Financial Instruments: Disclosures – Offsetting Financial Assets and Financial Liabilities</t>
  </si>
  <si>
    <t>·        Amendments to FRS 1, First-time Adoption of Financial Reporting Standards – Government Loans</t>
  </si>
  <si>
    <t>·        Amendments to FRS 1, First-time Adoption of Financial Reporting Standards (Annual Improvements 2009-2011 Cycle)</t>
  </si>
  <si>
    <t>·        Amendments to FRS 101, Presentation of Financial Statements (Annual Improvements 2009-2011 Cycle)</t>
  </si>
  <si>
    <t>·        Amendments to FRS 116, Property, Plant and Equipment (Annual Improvements 2009-2011 Cycle)</t>
  </si>
  <si>
    <t>·        Amendments to FRS 132, Financial Instruments: Presentation (Annual Improvements 2009-2011 Cycle)</t>
  </si>
  <si>
    <t>·        Amendments to FRS 134, Interim Financial Reporting (Annual Improvements 2009-2011 Cycle)</t>
  </si>
  <si>
    <t>·        Amendments to FRS 10, Consolidated Financial Statements: Transition Guidance</t>
  </si>
  <si>
    <t>·        Amendments to FRS 11, Joint Arrangements: Transition Guidance</t>
  </si>
  <si>
    <t>·        Amendments to FRS 12, Disclosure of Interests in Other Entities: Transition Guidance</t>
  </si>
  <si>
    <t>There were no material changes in the composition of the Group in the current quarter.</t>
  </si>
  <si>
    <t>Earnings for the current quarter increased significantly due to the same reason.</t>
  </si>
  <si>
    <t>Overall, barring unforeseen events, the management are confident that Group's operations in FY14 will hopefully perform better than FY13.</t>
  </si>
  <si>
    <t xml:space="preserve">   Other receivables, assets and prepayment</t>
  </si>
  <si>
    <t>31 days</t>
  </si>
  <si>
    <t>39 days</t>
  </si>
  <si>
    <t>44 days</t>
  </si>
  <si>
    <t>36 days</t>
  </si>
  <si>
    <t>MPM's current quarter sales increased 6% against corresponding quarter mainly due to better fishmeal and surimi-based products contribution.</t>
  </si>
  <si>
    <t>Dividend paid</t>
  </si>
  <si>
    <t>Dividend paid to MI</t>
  </si>
  <si>
    <t>PBT</t>
  </si>
  <si>
    <t xml:space="preserve">The Company provides unsecured financial guarantes to banks in respect of banking facilities granted to </t>
  </si>
  <si>
    <t xml:space="preserve">Changes in Contingent Liabilities </t>
  </si>
  <si>
    <t>certain subsidiaries. Possible obligations, whose existence will only be confirmed by the occurrence</t>
  </si>
  <si>
    <t xml:space="preserve">or non-occurrence of one or more future events, are disclosed as contingent liabilities unless the probability of outflow of </t>
  </si>
  <si>
    <t>economic benefits is remote.</t>
  </si>
  <si>
    <t>(CPO price: Q1FY14 of RM2245 vs Q4FY13 of RM2212)</t>
  </si>
  <si>
    <t>POA's current quarter earnings decreased significantly against corresponding quarter mainly due to losses from Indonesia's plantation &amp; milling operations as well as</t>
  </si>
  <si>
    <t>lower profit from Malaysian estates due to lower CPO price.</t>
  </si>
  <si>
    <t xml:space="preserve">FFB processed  and production from own estates in Indonesia is still low and has yet to reach breakeven point. </t>
  </si>
  <si>
    <t>ILF's current quarter sales increased 25%  against corresponding quarter due mainly to higher farm produce prices and higher unit value and volume of feed raw material.</t>
  </si>
  <si>
    <t>Earnings increased significantly against preceding quarter due to the same reason.</t>
  </si>
  <si>
    <t xml:space="preserve">Even though current quarter FFB processed decreased 15% against preceding quarter, sales increased  11% due to sales arising from brought forward stock from previous month. </t>
  </si>
  <si>
    <t>Earnings however decreased significantly due to :</t>
  </si>
  <si>
    <t xml:space="preserve"> (i) losses from Indonesia's plantation and milling operations; </t>
  </si>
  <si>
    <t>(ii) lower Malaysian's CPO milling margins due to lower FFB volume processed and;</t>
  </si>
  <si>
    <t>(iii) lower contribution from associates (Boilermech)</t>
  </si>
  <si>
    <t>Although poultry farm produce prices have improved against corresponding quarter, farming margins has not improved significantly due to weaker Ringgit and higher feed protein cost</t>
  </si>
  <si>
    <t>and coupled with lower raw material trade margins, earnings therefore decreased 9% against corresponding quarter.</t>
  </si>
  <si>
    <t>CONDENSED CONSOLIDATED CASH FLOW STATEMENT FOR THE PERIOD ENDED 30TH JUNE 2013</t>
  </si>
  <si>
    <t>&lt;-----------------------------------------------Non-Distributable----------------------------------------------&gt;</t>
  </si>
  <si>
    <t>There were no material disposal of unquoted investments and/or properties during quarter under review.</t>
  </si>
  <si>
    <t>The management is optimistic that Q2FY14 will continue to improve despite weaker Ringgit, lower CPO prices and high feed protein cost.</t>
  </si>
  <si>
    <t>Total Retained profit of the Company &amp; its subsidiaries:</t>
  </si>
  <si>
    <t>Total Retained profit of Associates:</t>
  </si>
  <si>
    <t>MPM's current quarter sales increased 6% against preceding quarter due to seasonal effect and better fishmeal prices.</t>
  </si>
  <si>
    <t>ILF's current quarter sales was unchanged against preceding quarter.</t>
  </si>
  <si>
    <t>Increase in investment in associate</t>
  </si>
  <si>
    <t>beginning on or after 1 January 2014, with the exception of entities that are within the scope of MFRS</t>
  </si>
  <si>
    <t>mandatory for annual periods beginning on or after  1 April 2014.</t>
  </si>
  <si>
    <t>Based on past 5 years quarterly data, our average seasonal earnings index is as follows:</t>
  </si>
  <si>
    <t>There were no contingent liabilities at the end of the current financial period for te Group.</t>
  </si>
  <si>
    <t>POA's current quarter sales increased 6% against corresponding quarter mainly due to increased in FFB processed.</t>
  </si>
  <si>
    <t>However, earnings decreased 9% against preceding quarter mainly due to lower margins from East Malaysia Poultry operations.</t>
  </si>
  <si>
    <t>There were no sales or purchase of quoted investment for the quarter under review except as disclosed.</t>
  </si>
  <si>
    <t>There are no material changes to policies related to financial instruments since last financial year.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</si>
</sst>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-* #,##0.00_-;\-* #,##0.00_-;_-* &quot;-&quot;??_-;_-@_-"/>
    <numFmt numFmtId="171" formatCode="#,##0.0_);\(#,##0.0\)"/>
    <numFmt numFmtId="172" formatCode="0.0%"/>
    <numFmt numFmtId="173" formatCode="#,##0.000_);\(#,##0.000\)"/>
    <numFmt numFmtId="174" formatCode="_-* #,##0_-;\-* #,##0_-;_-* &quot;-&quot;??_-;_-@_-"/>
    <numFmt numFmtId="175" formatCode="_(* #,##0_);_(* \(#,##0\);_(* &quot;-&quot;??_);_(@_)"/>
    <numFmt numFmtId="176" formatCode="_(* #,##0.000_);_(* \(#,##0.000\);_(* &quot;-&quot;??_);_(@_)"/>
    <numFmt numFmtId="177" formatCode="_-* #,##0.000_-;\-* #,##0.000_-;_-* &quot;-&quot;??_-;_-@_-"/>
    <numFmt numFmtId="178" formatCode="_-* #,##0.0000_-;\-* #,##0.0000_-;_-* &quot;-&quot;??_-;_-@_-"/>
    <numFmt numFmtId="179" formatCode="_(* #,##0_);_(* \(#,##0\);_(* &quot;-&quot;????????_);_(@_)"/>
    <numFmt numFmtId="180" formatCode="_(* #,##0.0_);_(* \(#,##0.0\);_(* &quot;-&quot;??_);_(@_)"/>
    <numFmt numFmtId="181" formatCode="_(* #,##0.0000_);_(* \(#,##0.0000\);_(* &quot;-&quot;????_);_(@_)"/>
    <numFmt numFmtId="182" formatCode="_-* #,##0.00000_-;\-* #,##0.00000_-;_-* &quot;-&quot;??_-;_-@_-"/>
    <numFmt numFmtId="183" formatCode="_-* #,##0.000000_-;\-* #,##0.000000_-;_-* &quot;-&quot;??_-;_-@_-"/>
    <numFmt numFmtId="184" formatCode="_-* #,##0.0000000_-;\-* #,##0.0000000_-;_-* &quot;-&quot;??_-;_-@_-"/>
    <numFmt numFmtId="185" formatCode="_-* #,##0.0_-;\-* #,##0.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0000"/>
    <numFmt numFmtId="191" formatCode="_(* #,##0.0000_);_(* \(#,##0.0000\);_(* &quot;-&quot;??_);_(@_)"/>
    <numFmt numFmtId="192" formatCode="0.000%"/>
    <numFmt numFmtId="193" formatCode="0.000"/>
  </numFmts>
  <fonts count="70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vertAlign val="subscript"/>
      <sz val="12"/>
      <name val="Arial"/>
      <family val="2"/>
    </font>
    <font>
      <b/>
      <i/>
      <sz val="11"/>
      <name val="Times New Roman"/>
      <family val="1"/>
    </font>
    <font>
      <u val="singleAccounting"/>
      <sz val="11"/>
      <name val="Times New Roman"/>
      <family val="1"/>
    </font>
    <font>
      <u val="doubleAccounting"/>
      <sz val="11"/>
      <name val="Times New Roman"/>
      <family val="1"/>
    </font>
    <font>
      <u val="doubleAccounting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Comic Sans MS"/>
      <family val="4"/>
    </font>
    <font>
      <sz val="10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sz val="14"/>
      <name val="Comic Sans MS"/>
      <family val="4"/>
    </font>
    <font>
      <b/>
      <sz val="10"/>
      <name val="Comic Sans MS"/>
      <family val="4"/>
    </font>
    <font>
      <u val="singleAccounting"/>
      <sz val="11"/>
      <name val="Comic Sans MS"/>
      <family val="4"/>
    </font>
    <font>
      <sz val="11"/>
      <name val="Comic Sans MS"/>
      <family val="4"/>
    </font>
    <font>
      <b/>
      <u val="doubleAccounting"/>
      <sz val="11"/>
      <name val="Times New Roman"/>
      <family val="1"/>
    </font>
    <font>
      <sz val="18"/>
      <name val="Comic Sans MS"/>
      <family val="4"/>
    </font>
    <font>
      <b/>
      <sz val="18"/>
      <name val="Comic Sans MS"/>
      <family val="4"/>
    </font>
    <font>
      <u val="singleAccounting"/>
      <sz val="18"/>
      <name val="Comic Sans MS"/>
      <family val="4"/>
    </font>
    <font>
      <u val="singleAccounting"/>
      <sz val="14"/>
      <name val="Comic Sans MS"/>
      <family val="4"/>
    </font>
    <font>
      <b/>
      <i/>
      <sz val="14"/>
      <name val="Comic Sans MS"/>
      <family val="4"/>
    </font>
    <font>
      <b/>
      <vertAlign val="subscript"/>
      <sz val="18"/>
      <name val="Comic Sans MS"/>
      <family val="4"/>
    </font>
    <font>
      <b/>
      <sz val="18"/>
      <name val="Arial"/>
      <family val="2"/>
    </font>
    <font>
      <b/>
      <vertAlign val="subscript"/>
      <sz val="1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u val="singleAccounting"/>
      <sz val="14"/>
      <name val="Times New Roman"/>
      <family val="1"/>
    </font>
    <font>
      <u val="doubleAccounting"/>
      <sz val="14"/>
      <name val="Times New Roman"/>
      <family val="1"/>
    </font>
    <font>
      <u val="single"/>
      <sz val="14"/>
      <name val="Times New Roman"/>
      <family val="1"/>
    </font>
    <font>
      <u val="singleAccounting"/>
      <sz val="12"/>
      <name val="Times New Roman"/>
      <family val="1"/>
    </font>
    <font>
      <u val="doubleAccounting"/>
      <sz val="12"/>
      <name val="Times New Roman"/>
      <family val="1"/>
    </font>
    <font>
      <u val="doubleAccounting"/>
      <sz val="12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5" fillId="3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3" fillId="7" borderId="1" applyNumberFormat="0" applyAlignment="0" applyProtection="0"/>
    <xf numFmtId="0" fontId="64" fillId="0" borderId="6" applyNumberFormat="0" applyFill="0" applyAlignment="0" applyProtection="0"/>
    <xf numFmtId="0" fontId="6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43" fontId="10" fillId="0" borderId="0" xfId="42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174" fontId="19" fillId="0" borderId="0" xfId="42" applyNumberFormat="1" applyFont="1" applyBorder="1" applyAlignment="1">
      <alignment/>
    </xf>
    <xf numFmtId="0" fontId="0" fillId="0" borderId="0" xfId="0" applyBorder="1" applyAlignment="1">
      <alignment horizontal="center"/>
    </xf>
    <xf numFmtId="174" fontId="10" fillId="0" borderId="0" xfId="42" applyNumberFormat="1" applyFont="1" applyBorder="1" applyAlignment="1">
      <alignment/>
    </xf>
    <xf numFmtId="175" fontId="10" fillId="0" borderId="0" xfId="0" applyNumberFormat="1" applyFont="1" applyBorder="1" applyAlignment="1">
      <alignment/>
    </xf>
    <xf numFmtId="174" fontId="10" fillId="0" borderId="0" xfId="42" applyNumberFormat="1" applyFont="1" applyBorder="1" applyAlignment="1">
      <alignment horizontal="center"/>
    </xf>
    <xf numFmtId="175" fontId="20" fillId="0" borderId="0" xfId="42" applyNumberFormat="1" applyFont="1" applyBorder="1" applyAlignment="1">
      <alignment/>
    </xf>
    <xf numFmtId="0" fontId="3" fillId="0" borderId="0" xfId="0" applyFont="1" applyAlignment="1">
      <alignment horizontal="justify"/>
    </xf>
    <xf numFmtId="175" fontId="18" fillId="0" borderId="0" xfId="0" applyNumberFormat="1" applyFont="1" applyAlignment="1">
      <alignment/>
    </xf>
    <xf numFmtId="174" fontId="18" fillId="0" borderId="0" xfId="0" applyNumberFormat="1" applyFont="1" applyAlignment="1">
      <alignment/>
    </xf>
    <xf numFmtId="174" fontId="18" fillId="0" borderId="0" xfId="42" applyNumberFormat="1" applyFont="1" applyAlignment="1">
      <alignment/>
    </xf>
    <xf numFmtId="0" fontId="3" fillId="0" borderId="0" xfId="0" applyFont="1" applyAlignment="1" quotePrefix="1">
      <alignment horizontal="center"/>
    </xf>
    <xf numFmtId="0" fontId="2" fillId="0" borderId="0" xfId="0" applyFont="1" applyAlignment="1">
      <alignment horizontal="left"/>
    </xf>
    <xf numFmtId="174" fontId="10" fillId="0" borderId="0" xfId="42" applyNumberFormat="1" applyFont="1" applyAlignment="1">
      <alignment/>
    </xf>
    <xf numFmtId="0" fontId="10" fillId="0" borderId="0" xfId="0" applyFont="1" applyAlignment="1">
      <alignment horizontal="center"/>
    </xf>
    <xf numFmtId="3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175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9" fontId="28" fillId="0" borderId="0" xfId="0" applyNumberFormat="1" applyFont="1" applyBorder="1" applyAlignment="1">
      <alignment/>
    </xf>
    <xf numFmtId="174" fontId="29" fillId="0" borderId="0" xfId="42" applyNumberFormat="1" applyFont="1" applyAlignment="1">
      <alignment/>
    </xf>
    <xf numFmtId="174" fontId="30" fillId="0" borderId="0" xfId="42" applyNumberFormat="1" applyFont="1" applyAlignment="1">
      <alignment/>
    </xf>
    <xf numFmtId="0" fontId="30" fillId="0" borderId="0" xfId="0" applyFont="1" applyAlignment="1">
      <alignment horizontal="left"/>
    </xf>
    <xf numFmtId="0" fontId="26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 quotePrefix="1">
      <alignment horizont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175" fontId="9" fillId="0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9" fontId="0" fillId="0" borderId="0" xfId="63" applyFont="1" applyFill="1" applyAlignment="1">
      <alignment/>
    </xf>
    <xf numFmtId="0" fontId="17" fillId="0" borderId="0" xfId="0" applyFont="1" applyFill="1" applyAlignment="1">
      <alignment/>
    </xf>
    <xf numFmtId="174" fontId="0" fillId="0" borderId="0" xfId="0" applyNumberFormat="1" applyFill="1" applyAlignment="1">
      <alignment/>
    </xf>
    <xf numFmtId="174" fontId="10" fillId="0" borderId="0" xfId="42" applyNumberFormat="1" applyFont="1" applyFill="1" applyAlignment="1">
      <alignment/>
    </xf>
    <xf numFmtId="0" fontId="10" fillId="0" borderId="0" xfId="0" applyFont="1" applyFill="1" applyAlignment="1">
      <alignment/>
    </xf>
    <xf numFmtId="43" fontId="9" fillId="0" borderId="0" xfId="0" applyNumberFormat="1" applyFont="1" applyFill="1" applyBorder="1" applyAlignment="1">
      <alignment/>
    </xf>
    <xf numFmtId="175" fontId="9" fillId="0" borderId="10" xfId="42" applyNumberFormat="1" applyFont="1" applyFill="1" applyBorder="1" applyAlignment="1">
      <alignment/>
    </xf>
    <xf numFmtId="175" fontId="9" fillId="0" borderId="0" xfId="42" applyNumberFormat="1" applyFont="1" applyFill="1" applyAlignment="1">
      <alignment/>
    </xf>
    <xf numFmtId="175" fontId="9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3" fontId="31" fillId="0" borderId="0" xfId="42" applyFont="1" applyFill="1" applyAlignment="1">
      <alignment/>
    </xf>
    <xf numFmtId="43" fontId="19" fillId="0" borderId="0" xfId="42" applyFont="1" applyFill="1" applyAlignment="1">
      <alignment/>
    </xf>
    <xf numFmtId="185" fontId="4" fillId="0" borderId="0" xfId="42" applyNumberFormat="1" applyFont="1" applyFill="1" applyAlignment="1">
      <alignment/>
    </xf>
    <xf numFmtId="41" fontId="9" fillId="0" borderId="0" xfId="0" applyNumberFormat="1" applyFont="1" applyFill="1" applyBorder="1" applyAlignment="1">
      <alignment/>
    </xf>
    <xf numFmtId="175" fontId="9" fillId="0" borderId="0" xfId="0" applyNumberFormat="1" applyFont="1" applyFill="1" applyBorder="1" applyAlignment="1">
      <alignment/>
    </xf>
    <xf numFmtId="175" fontId="9" fillId="0" borderId="0" xfId="42" applyNumberFormat="1" applyFont="1" applyFill="1" applyBorder="1" applyAlignment="1">
      <alignment/>
    </xf>
    <xf numFmtId="0" fontId="27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3" fillId="0" borderId="0" xfId="0" applyNumberFormat="1" applyFont="1" applyAlignment="1">
      <alignment horizontal="center"/>
    </xf>
    <xf numFmtId="0" fontId="33" fillId="0" borderId="0" xfId="0" applyFont="1" applyAlignment="1">
      <alignment/>
    </xf>
    <xf numFmtId="43" fontId="23" fillId="0" borderId="0" xfId="42" applyFont="1" applyAlignment="1">
      <alignment/>
    </xf>
    <xf numFmtId="43" fontId="23" fillId="0" borderId="10" xfId="42" applyFont="1" applyBorder="1" applyAlignment="1">
      <alignment/>
    </xf>
    <xf numFmtId="9" fontId="23" fillId="0" borderId="0" xfId="0" applyNumberFormat="1" applyFont="1" applyBorder="1" applyAlignment="1">
      <alignment/>
    </xf>
    <xf numFmtId="0" fontId="33" fillId="0" borderId="0" xfId="0" applyFont="1" applyAlignment="1">
      <alignment horizontal="center"/>
    </xf>
    <xf numFmtId="0" fontId="23" fillId="0" borderId="0" xfId="0" applyFont="1" applyBorder="1" applyAlignment="1">
      <alignment horizontal="center" wrapText="1"/>
    </xf>
    <xf numFmtId="174" fontId="34" fillId="0" borderId="0" xfId="42" applyNumberFormat="1" applyFont="1" applyAlignment="1">
      <alignment/>
    </xf>
    <xf numFmtId="174" fontId="35" fillId="0" borderId="0" xfId="42" applyNumberFormat="1" applyFont="1" applyAlignment="1">
      <alignment/>
    </xf>
    <xf numFmtId="174" fontId="36" fillId="0" borderId="0" xfId="42" applyNumberFormat="1" applyFont="1" applyAlignment="1">
      <alignment/>
    </xf>
    <xf numFmtId="174" fontId="27" fillId="0" borderId="0" xfId="42" applyNumberFormat="1" applyFont="1" applyAlignment="1">
      <alignment/>
    </xf>
    <xf numFmtId="174" fontId="33" fillId="0" borderId="0" xfId="42" applyNumberFormat="1" applyFont="1" applyAlignment="1">
      <alignment/>
    </xf>
    <xf numFmtId="0" fontId="33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14" fontId="3" fillId="0" borderId="14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174" fontId="2" fillId="0" borderId="14" xfId="42" applyNumberFormat="1" applyFont="1" applyBorder="1" applyAlignment="1">
      <alignment/>
    </xf>
    <xf numFmtId="174" fontId="2" fillId="0" borderId="0" xfId="42" applyNumberFormat="1" applyFont="1" applyBorder="1" applyAlignment="1">
      <alignment/>
    </xf>
    <xf numFmtId="174" fontId="2" fillId="0" borderId="14" xfId="0" applyNumberFormat="1" applyFont="1" applyBorder="1" applyAlignment="1">
      <alignment/>
    </xf>
    <xf numFmtId="10" fontId="2" fillId="0" borderId="0" xfId="63" applyNumberFormat="1" applyFont="1" applyAlignment="1">
      <alignment/>
    </xf>
    <xf numFmtId="37" fontId="2" fillId="0" borderId="14" xfId="42" applyNumberFormat="1" applyFont="1" applyBorder="1" applyAlignment="1">
      <alignment/>
    </xf>
    <xf numFmtId="37" fontId="2" fillId="0" borderId="0" xfId="42" applyNumberFormat="1" applyFont="1" applyBorder="1" applyAlignment="1">
      <alignment/>
    </xf>
    <xf numFmtId="43" fontId="2" fillId="0" borderId="14" xfId="42" applyFont="1" applyBorder="1" applyAlignment="1">
      <alignment/>
    </xf>
    <xf numFmtId="175" fontId="2" fillId="0" borderId="14" xfId="42" applyNumberFormat="1" applyFont="1" applyBorder="1" applyAlignment="1">
      <alignment/>
    </xf>
    <xf numFmtId="175" fontId="43" fillId="0" borderId="14" xfId="42" applyNumberFormat="1" applyFont="1" applyBorder="1" applyAlignment="1">
      <alignment/>
    </xf>
    <xf numFmtId="174" fontId="43" fillId="0" borderId="14" xfId="42" applyNumberFormat="1" applyFont="1" applyBorder="1" applyAlignment="1">
      <alignment/>
    </xf>
    <xf numFmtId="174" fontId="43" fillId="0" borderId="0" xfId="42" applyNumberFormat="1" applyFont="1" applyBorder="1" applyAlignment="1">
      <alignment/>
    </xf>
    <xf numFmtId="172" fontId="2" fillId="0" borderId="0" xfId="63" applyNumberFormat="1" applyFont="1" applyAlignment="1">
      <alignment/>
    </xf>
    <xf numFmtId="175" fontId="45" fillId="0" borderId="14" xfId="42" applyNumberFormat="1" applyFont="1" applyBorder="1" applyAlignment="1">
      <alignment/>
    </xf>
    <xf numFmtId="174" fontId="2" fillId="0" borderId="15" xfId="42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174" fontId="2" fillId="0" borderId="19" xfId="42" applyNumberFormat="1" applyFont="1" applyBorder="1" applyAlignment="1">
      <alignment/>
    </xf>
    <xf numFmtId="175" fontId="2" fillId="0" borderId="19" xfId="42" applyNumberFormat="1" applyFont="1" applyBorder="1" applyAlignment="1">
      <alignment/>
    </xf>
    <xf numFmtId="175" fontId="2" fillId="0" borderId="0" xfId="42" applyNumberFormat="1" applyFont="1" applyBorder="1" applyAlignment="1">
      <alignment/>
    </xf>
    <xf numFmtId="174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4" fontId="2" fillId="0" borderId="19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74" fontId="2" fillId="0" borderId="13" xfId="0" applyNumberFormat="1" applyFont="1" applyBorder="1" applyAlignment="1">
      <alignment horizontal="center"/>
    </xf>
    <xf numFmtId="174" fontId="2" fillId="0" borderId="13" xfId="0" applyNumberFormat="1" applyFont="1" applyBorder="1" applyAlignment="1">
      <alignment/>
    </xf>
    <xf numFmtId="0" fontId="38" fillId="0" borderId="0" xfId="0" applyFont="1" applyFill="1" applyAlignment="1">
      <alignment horizontal="left"/>
    </xf>
    <xf numFmtId="0" fontId="4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175" fontId="11" fillId="0" borderId="0" xfId="42" applyNumberFormat="1" applyFont="1" applyAlignment="1">
      <alignment/>
    </xf>
    <xf numFmtId="175" fontId="8" fillId="0" borderId="0" xfId="42" applyNumberFormat="1" applyFont="1" applyAlignment="1">
      <alignment/>
    </xf>
    <xf numFmtId="175" fontId="11" fillId="0" borderId="0" xfId="0" applyNumberFormat="1" applyFont="1" applyAlignment="1">
      <alignment/>
    </xf>
    <xf numFmtId="174" fontId="11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11" fillId="0" borderId="0" xfId="42" applyFont="1" applyAlignment="1">
      <alignment/>
    </xf>
    <xf numFmtId="43" fontId="8" fillId="0" borderId="0" xfId="42" applyFont="1" applyAlignment="1">
      <alignment/>
    </xf>
    <xf numFmtId="175" fontId="8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3" fillId="20" borderId="0" xfId="0" applyFont="1" applyFill="1" applyAlignment="1">
      <alignment/>
    </xf>
    <xf numFmtId="0" fontId="2" fillId="20" borderId="0" xfId="0" applyFont="1" applyFill="1" applyAlignment="1">
      <alignment/>
    </xf>
    <xf numFmtId="172" fontId="2" fillId="20" borderId="0" xfId="63" applyNumberFormat="1" applyFont="1" applyFill="1" applyAlignment="1">
      <alignment/>
    </xf>
    <xf numFmtId="0" fontId="15" fillId="0" borderId="20" xfId="0" applyFont="1" applyFill="1" applyBorder="1" applyAlignment="1">
      <alignment horizontal="center" vertical="center" wrapText="1"/>
    </xf>
    <xf numFmtId="10" fontId="2" fillId="0" borderId="20" xfId="63" applyNumberFormat="1" applyFont="1" applyFill="1" applyBorder="1" applyAlignment="1">
      <alignment/>
    </xf>
    <xf numFmtId="0" fontId="15" fillId="0" borderId="21" xfId="0" applyFont="1" applyFill="1" applyBorder="1" applyAlignment="1">
      <alignment horizontal="center" vertical="center" wrapText="1"/>
    </xf>
    <xf numFmtId="175" fontId="0" fillId="0" borderId="0" xfId="0" applyNumberFormat="1" applyFill="1" applyAlignment="1">
      <alignment/>
    </xf>
    <xf numFmtId="43" fontId="9" fillId="0" borderId="0" xfId="0" applyNumberFormat="1" applyFont="1" applyFill="1" applyAlignment="1">
      <alignment/>
    </xf>
    <xf numFmtId="175" fontId="9" fillId="0" borderId="12" xfId="42" applyNumberFormat="1" applyFont="1" applyFill="1" applyBorder="1" applyAlignment="1">
      <alignment/>
    </xf>
    <xf numFmtId="175" fontId="9" fillId="0" borderId="14" xfId="42" applyNumberFormat="1" applyFont="1" applyFill="1" applyBorder="1" applyAlignment="1">
      <alignment/>
    </xf>
    <xf numFmtId="175" fontId="9" fillId="0" borderId="13" xfId="42" applyNumberFormat="1" applyFont="1" applyFill="1" applyBorder="1" applyAlignment="1">
      <alignment/>
    </xf>
    <xf numFmtId="175" fontId="9" fillId="0" borderId="22" xfId="42" applyNumberFormat="1" applyFont="1" applyFill="1" applyBorder="1" applyAlignment="1">
      <alignment/>
    </xf>
    <xf numFmtId="175" fontId="9" fillId="0" borderId="11" xfId="42" applyNumberFormat="1" applyFont="1" applyFill="1" applyBorder="1" applyAlignment="1">
      <alignment/>
    </xf>
    <xf numFmtId="43" fontId="10" fillId="0" borderId="0" xfId="42" applyFont="1" applyFill="1" applyAlignment="1">
      <alignment/>
    </xf>
    <xf numFmtId="43" fontId="2" fillId="20" borderId="19" xfId="42" applyFont="1" applyFill="1" applyBorder="1" applyAlignment="1">
      <alignment/>
    </xf>
    <xf numFmtId="176" fontId="2" fillId="20" borderId="14" xfId="0" applyNumberFormat="1" applyFont="1" applyFill="1" applyBorder="1" applyAlignment="1">
      <alignment/>
    </xf>
    <xf numFmtId="43" fontId="2" fillId="20" borderId="0" xfId="42" applyFont="1" applyFill="1" applyBorder="1" applyAlignment="1">
      <alignment/>
    </xf>
    <xf numFmtId="43" fontId="2" fillId="20" borderId="19" xfId="42" applyFont="1" applyFill="1" applyBorder="1" applyAlignment="1">
      <alignment horizontal="right"/>
    </xf>
    <xf numFmtId="0" fontId="11" fillId="20" borderId="0" xfId="0" applyFont="1" applyFill="1" applyAlignment="1">
      <alignment/>
    </xf>
    <xf numFmtId="0" fontId="8" fillId="0" borderId="0" xfId="60" applyFont="1" applyFill="1" applyAlignment="1">
      <alignment horizontal="left"/>
      <protection/>
    </xf>
    <xf numFmtId="0" fontId="0" fillId="0" borderId="0" xfId="60" applyFill="1">
      <alignment/>
      <protection/>
    </xf>
    <xf numFmtId="0" fontId="6" fillId="0" borderId="0" xfId="60" applyFont="1" applyFill="1">
      <alignment/>
      <protection/>
    </xf>
    <xf numFmtId="0" fontId="8" fillId="0" borderId="0" xfId="60" applyFont="1" applyFill="1">
      <alignment/>
      <protection/>
    </xf>
    <xf numFmtId="0" fontId="0" fillId="0" borderId="0" xfId="60" applyFill="1" applyAlignment="1">
      <alignment horizontal="center"/>
      <protection/>
    </xf>
    <xf numFmtId="0" fontId="3" fillId="0" borderId="0" xfId="60" applyFont="1" applyFill="1" applyAlignment="1">
      <alignment horizontal="center"/>
      <protection/>
    </xf>
    <xf numFmtId="0" fontId="3" fillId="0" borderId="0" xfId="60" applyFont="1" applyFill="1" applyAlignment="1">
      <alignment horizontal="left"/>
      <protection/>
    </xf>
    <xf numFmtId="0" fontId="4" fillId="0" borderId="0" xfId="60" applyFont="1" applyFill="1" applyAlignment="1">
      <alignment horizontal="center"/>
      <protection/>
    </xf>
    <xf numFmtId="0" fontId="4" fillId="0" borderId="0" xfId="60" applyFont="1" applyFill="1" applyAlignment="1">
      <alignment horizontal="left"/>
      <protection/>
    </xf>
    <xf numFmtId="0" fontId="26" fillId="0" borderId="0" xfId="60" applyFont="1" applyFill="1">
      <alignment/>
      <protection/>
    </xf>
    <xf numFmtId="0" fontId="0" fillId="0" borderId="0" xfId="59" applyFill="1">
      <alignment/>
      <protection/>
    </xf>
    <xf numFmtId="0" fontId="2" fillId="0" borderId="0" xfId="59" applyFont="1" applyFill="1">
      <alignment/>
      <protection/>
    </xf>
    <xf numFmtId="0" fontId="2" fillId="0" borderId="0" xfId="59" applyFont="1" applyFill="1" applyAlignment="1">
      <alignment horizontal="center"/>
      <protection/>
    </xf>
    <xf numFmtId="175" fontId="2" fillId="0" borderId="0" xfId="45" applyNumberFormat="1" applyFont="1" applyFill="1" applyAlignment="1">
      <alignment horizontal="center"/>
    </xf>
    <xf numFmtId="175" fontId="2" fillId="0" borderId="23" xfId="45" applyNumberFormat="1" applyFont="1" applyFill="1" applyBorder="1" applyAlignment="1">
      <alignment horizontal="center"/>
    </xf>
    <xf numFmtId="175" fontId="2" fillId="0" borderId="11" xfId="45" applyNumberFormat="1" applyFont="1" applyFill="1" applyBorder="1" applyAlignment="1">
      <alignment/>
    </xf>
    <xf numFmtId="37" fontId="2" fillId="0" borderId="0" xfId="59" applyNumberFormat="1" applyFont="1" applyFill="1" applyAlignment="1">
      <alignment horizontal="center"/>
      <protection/>
    </xf>
    <xf numFmtId="175" fontId="2" fillId="0" borderId="11" xfId="45" applyNumberFormat="1" applyFont="1" applyFill="1" applyBorder="1" applyAlignment="1">
      <alignment horizontal="center"/>
    </xf>
    <xf numFmtId="37" fontId="2" fillId="0" borderId="0" xfId="45" applyNumberFormat="1" applyFont="1" applyFill="1" applyAlignment="1">
      <alignment horizontal="center"/>
    </xf>
    <xf numFmtId="37" fontId="2" fillId="0" borderId="0" xfId="59" applyNumberFormat="1" applyFont="1" applyFill="1" applyBorder="1" applyAlignment="1">
      <alignment horizontal="center"/>
      <protection/>
    </xf>
    <xf numFmtId="175" fontId="2" fillId="0" borderId="0" xfId="45" applyNumberFormat="1" applyFont="1" applyFill="1" applyBorder="1" applyAlignment="1">
      <alignment horizontal="center"/>
    </xf>
    <xf numFmtId="175" fontId="2" fillId="0" borderId="10" xfId="45" applyNumberFormat="1" applyFont="1" applyFill="1" applyBorder="1" applyAlignment="1">
      <alignment horizontal="center"/>
    </xf>
    <xf numFmtId="175" fontId="2" fillId="0" borderId="0" xfId="45" applyNumberFormat="1" applyFont="1" applyFill="1" applyAlignment="1">
      <alignment/>
    </xf>
    <xf numFmtId="175" fontId="2" fillId="0" borderId="0" xfId="45" applyNumberFormat="1" applyFont="1" applyFill="1" applyBorder="1" applyAlignment="1">
      <alignment/>
    </xf>
    <xf numFmtId="39" fontId="2" fillId="0" borderId="0" xfId="59" applyNumberFormat="1" applyFont="1" applyFill="1">
      <alignment/>
      <protection/>
    </xf>
    <xf numFmtId="39" fontId="0" fillId="0" borderId="0" xfId="59" applyNumberFormat="1" applyFill="1">
      <alignment/>
      <protection/>
    </xf>
    <xf numFmtId="0" fontId="15" fillId="0" borderId="0" xfId="59" applyFont="1" applyFill="1">
      <alignment/>
      <protection/>
    </xf>
    <xf numFmtId="43" fontId="9" fillId="0" borderId="0" xfId="42" applyFont="1" applyFill="1" applyBorder="1" applyAlignment="1">
      <alignment/>
    </xf>
    <xf numFmtId="175" fontId="38" fillId="0" borderId="0" xfId="42" applyNumberFormat="1" applyFont="1" applyFill="1" applyAlignment="1">
      <alignment/>
    </xf>
    <xf numFmtId="175" fontId="9" fillId="0" borderId="0" xfId="42" applyNumberFormat="1" applyFont="1" applyFill="1" applyAlignment="1">
      <alignment/>
    </xf>
    <xf numFmtId="175" fontId="4" fillId="0" borderId="0" xfId="42" applyNumberFormat="1" applyFont="1" applyFill="1" applyAlignment="1">
      <alignment horizontal="center"/>
    </xf>
    <xf numFmtId="175" fontId="9" fillId="0" borderId="24" xfId="42" applyNumberFormat="1" applyFont="1" applyFill="1" applyBorder="1" applyAlignment="1">
      <alignment/>
    </xf>
    <xf numFmtId="175" fontId="31" fillId="0" borderId="0" xfId="42" applyNumberFormat="1" applyFont="1" applyFill="1" applyAlignment="1">
      <alignment/>
    </xf>
    <xf numFmtId="175" fontId="4" fillId="0" borderId="0" xfId="42" applyNumberFormat="1" applyFont="1" applyFill="1" applyAlignment="1">
      <alignment/>
    </xf>
    <xf numFmtId="172" fontId="2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2" fontId="2" fillId="0" borderId="21" xfId="63" applyNumberFormat="1" applyFont="1" applyFill="1" applyBorder="1" applyAlignment="1">
      <alignment/>
    </xf>
    <xf numFmtId="0" fontId="3" fillId="0" borderId="0" xfId="59" applyFont="1" applyAlignment="1">
      <alignment horizontal="center"/>
      <protection/>
    </xf>
    <xf numFmtId="0" fontId="3" fillId="0" borderId="0" xfId="59" applyFont="1">
      <alignment/>
      <protection/>
    </xf>
    <xf numFmtId="0" fontId="0" fillId="0" borderId="0" xfId="59">
      <alignment/>
      <protection/>
    </xf>
    <xf numFmtId="174" fontId="10" fillId="0" borderId="0" xfId="45" applyNumberFormat="1" applyFont="1" applyAlignment="1">
      <alignment/>
    </xf>
    <xf numFmtId="0" fontId="0" fillId="0" borderId="0" xfId="59" applyAlignment="1">
      <alignment horizontal="center"/>
      <protection/>
    </xf>
    <xf numFmtId="175" fontId="2" fillId="0" borderId="11" xfId="42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 horizontal="left"/>
    </xf>
    <xf numFmtId="43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0" fontId="25" fillId="0" borderId="0" xfId="0" applyFont="1" applyBorder="1" applyAlignment="1">
      <alignment horizontal="center"/>
    </xf>
    <xf numFmtId="175" fontId="9" fillId="0" borderId="11" xfId="0" applyNumberFormat="1" applyFont="1" applyFill="1" applyBorder="1" applyAlignment="1">
      <alignment/>
    </xf>
    <xf numFmtId="175" fontId="9" fillId="0" borderId="14" xfId="0" applyNumberFormat="1" applyFont="1" applyFill="1" applyBorder="1" applyAlignment="1">
      <alignment/>
    </xf>
    <xf numFmtId="175" fontId="9" fillId="0" borderId="23" xfId="0" applyNumberFormat="1" applyFont="1" applyFill="1" applyBorder="1" applyAlignment="1">
      <alignment/>
    </xf>
    <xf numFmtId="175" fontId="9" fillId="0" borderId="22" xfId="0" applyNumberFormat="1" applyFont="1" applyFill="1" applyBorder="1" applyAlignment="1">
      <alignment/>
    </xf>
    <xf numFmtId="175" fontId="9" fillId="0" borderId="24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4" fontId="3" fillId="0" borderId="14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174" fontId="2" fillId="0" borderId="14" xfId="42" applyNumberFormat="1" applyFont="1" applyFill="1" applyBorder="1" applyAlignment="1">
      <alignment/>
    </xf>
    <xf numFmtId="174" fontId="2" fillId="0" borderId="0" xfId="42" applyNumberFormat="1" applyFont="1" applyFill="1" applyBorder="1" applyAlignment="1">
      <alignment/>
    </xf>
    <xf numFmtId="174" fontId="2" fillId="0" borderId="14" xfId="0" applyNumberFormat="1" applyFont="1" applyFill="1" applyBorder="1" applyAlignment="1">
      <alignment/>
    </xf>
    <xf numFmtId="10" fontId="2" fillId="0" borderId="0" xfId="63" applyNumberFormat="1" applyFont="1" applyFill="1" applyAlignment="1">
      <alignment/>
    </xf>
    <xf numFmtId="37" fontId="2" fillId="0" borderId="14" xfId="42" applyNumberFormat="1" applyFont="1" applyFill="1" applyBorder="1" applyAlignment="1">
      <alignment/>
    </xf>
    <xf numFmtId="37" fontId="2" fillId="0" borderId="0" xfId="42" applyNumberFormat="1" applyFont="1" applyFill="1" applyBorder="1" applyAlignment="1">
      <alignment/>
    </xf>
    <xf numFmtId="175" fontId="2" fillId="0" borderId="14" xfId="42" applyNumberFormat="1" applyFont="1" applyFill="1" applyBorder="1" applyAlignment="1">
      <alignment/>
    </xf>
    <xf numFmtId="43" fontId="2" fillId="0" borderId="14" xfId="42" applyFont="1" applyFill="1" applyBorder="1" applyAlignment="1">
      <alignment/>
    </xf>
    <xf numFmtId="175" fontId="43" fillId="0" borderId="14" xfId="42" applyNumberFormat="1" applyFont="1" applyFill="1" applyBorder="1" applyAlignment="1">
      <alignment/>
    </xf>
    <xf numFmtId="174" fontId="43" fillId="0" borderId="14" xfId="42" applyNumberFormat="1" applyFont="1" applyFill="1" applyBorder="1" applyAlignment="1">
      <alignment/>
    </xf>
    <xf numFmtId="174" fontId="43" fillId="0" borderId="0" xfId="42" applyNumberFormat="1" applyFont="1" applyFill="1" applyBorder="1" applyAlignment="1">
      <alignment/>
    </xf>
    <xf numFmtId="174" fontId="44" fillId="0" borderId="14" xfId="42" applyNumberFormat="1" applyFont="1" applyFill="1" applyBorder="1" applyAlignment="1">
      <alignment/>
    </xf>
    <xf numFmtId="175" fontId="44" fillId="0" borderId="14" xfId="42" applyNumberFormat="1" applyFont="1" applyFill="1" applyBorder="1" applyAlignment="1">
      <alignment/>
    </xf>
    <xf numFmtId="172" fontId="2" fillId="0" borderId="0" xfId="63" applyNumberFormat="1" applyFont="1" applyFill="1" applyAlignment="1">
      <alignment/>
    </xf>
    <xf numFmtId="175" fontId="45" fillId="0" borderId="14" xfId="42" applyNumberFormat="1" applyFont="1" applyFill="1" applyBorder="1" applyAlignment="1">
      <alignment/>
    </xf>
    <xf numFmtId="174" fontId="2" fillId="0" borderId="15" xfId="42" applyNumberFormat="1" applyFont="1" applyFill="1" applyBorder="1" applyAlignment="1">
      <alignment/>
    </xf>
    <xf numFmtId="174" fontId="2" fillId="0" borderId="13" xfId="42" applyNumberFormat="1" applyFont="1" applyFill="1" applyBorder="1" applyAlignment="1">
      <alignment/>
    </xf>
    <xf numFmtId="174" fontId="12" fillId="0" borderId="0" xfId="0" applyNumberFormat="1" applyFont="1" applyFill="1" applyAlignment="1">
      <alignment/>
    </xf>
    <xf numFmtId="175" fontId="2" fillId="20" borderId="14" xfId="42" applyNumberFormat="1" applyFont="1" applyFill="1" applyBorder="1" applyAlignment="1">
      <alignment/>
    </xf>
    <xf numFmtId="172" fontId="2" fillId="20" borderId="14" xfId="63" applyNumberFormat="1" applyFont="1" applyFill="1" applyBorder="1" applyAlignment="1">
      <alignment/>
    </xf>
    <xf numFmtId="174" fontId="2" fillId="20" borderId="14" xfId="42" applyNumberFormat="1" applyFont="1" applyFill="1" applyBorder="1" applyAlignment="1">
      <alignment/>
    </xf>
    <xf numFmtId="174" fontId="2" fillId="20" borderId="0" xfId="42" applyNumberFormat="1" applyFont="1" applyFill="1" applyBorder="1" applyAlignment="1">
      <alignment/>
    </xf>
    <xf numFmtId="174" fontId="44" fillId="20" borderId="14" xfId="42" applyNumberFormat="1" applyFont="1" applyFill="1" applyBorder="1" applyAlignment="1">
      <alignment/>
    </xf>
    <xf numFmtId="0" fontId="2" fillId="20" borderId="14" xfId="0" applyFont="1" applyFill="1" applyBorder="1" applyAlignment="1">
      <alignment/>
    </xf>
    <xf numFmtId="174" fontId="44" fillId="20" borderId="0" xfId="42" applyNumberFormat="1" applyFont="1" applyFill="1" applyBorder="1" applyAlignment="1">
      <alignment/>
    </xf>
    <xf numFmtId="174" fontId="2" fillId="20" borderId="14" xfId="0" applyNumberFormat="1" applyFont="1" applyFill="1" applyBorder="1" applyAlignment="1">
      <alignment/>
    </xf>
    <xf numFmtId="175" fontId="27" fillId="0" borderId="0" xfId="42" applyNumberFormat="1" applyFont="1" applyAlignment="1">
      <alignment/>
    </xf>
    <xf numFmtId="0" fontId="27" fillId="0" borderId="0" xfId="0" applyFont="1" applyBorder="1" applyAlignment="1">
      <alignment/>
    </xf>
    <xf numFmtId="43" fontId="27" fillId="0" borderId="0" xfId="42" applyFont="1" applyBorder="1" applyAlignment="1">
      <alignment/>
    </xf>
    <xf numFmtId="0" fontId="24" fillId="0" borderId="0" xfId="0" applyFont="1" applyBorder="1" applyAlignment="1">
      <alignment/>
    </xf>
    <xf numFmtId="175" fontId="27" fillId="0" borderId="0" xfId="42" applyNumberFormat="1" applyFont="1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43" fontId="11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0" fontId="14" fillId="0" borderId="0" xfId="60" applyFont="1" applyFill="1">
      <alignment/>
      <protection/>
    </xf>
    <xf numFmtId="0" fontId="12" fillId="0" borderId="18" xfId="60" applyFont="1" applyFill="1" applyBorder="1" applyAlignment="1">
      <alignment horizontal="center"/>
      <protection/>
    </xf>
    <xf numFmtId="0" fontId="13" fillId="0" borderId="12" xfId="60" applyFont="1" applyFill="1" applyBorder="1" applyAlignment="1">
      <alignment horizontal="center"/>
      <protection/>
    </xf>
    <xf numFmtId="0" fontId="13" fillId="0" borderId="25" xfId="60" applyFont="1" applyFill="1" applyBorder="1" applyAlignment="1">
      <alignment horizontal="center"/>
      <protection/>
    </xf>
    <xf numFmtId="0" fontId="12" fillId="0" borderId="16" xfId="60" applyFont="1" applyFill="1" applyBorder="1" applyAlignment="1">
      <alignment horizontal="center"/>
      <protection/>
    </xf>
    <xf numFmtId="0" fontId="13" fillId="0" borderId="14" xfId="60" applyFont="1" applyFill="1" applyBorder="1" applyAlignment="1">
      <alignment horizontal="center"/>
      <protection/>
    </xf>
    <xf numFmtId="0" fontId="13" fillId="0" borderId="26" xfId="60" applyFont="1" applyFill="1" applyBorder="1" applyAlignment="1">
      <alignment horizontal="center"/>
      <protection/>
    </xf>
    <xf numFmtId="0" fontId="13" fillId="0" borderId="14" xfId="60" applyFont="1" applyFill="1" applyBorder="1">
      <alignment/>
      <protection/>
    </xf>
    <xf numFmtId="0" fontId="12" fillId="0" borderId="14" xfId="60" applyFont="1" applyFill="1" applyBorder="1">
      <alignment/>
      <protection/>
    </xf>
    <xf numFmtId="0" fontId="12" fillId="0" borderId="17" xfId="60" applyFont="1" applyFill="1" applyBorder="1" applyAlignment="1">
      <alignment horizontal="center"/>
      <protection/>
    </xf>
    <xf numFmtId="0" fontId="13" fillId="0" borderId="13" xfId="60" applyFont="1" applyFill="1" applyBorder="1" applyAlignment="1">
      <alignment horizontal="center"/>
      <protection/>
    </xf>
    <xf numFmtId="0" fontId="12" fillId="0" borderId="27" xfId="60" applyFont="1" applyFill="1" applyBorder="1" applyAlignment="1">
      <alignment horizontal="center"/>
      <protection/>
    </xf>
    <xf numFmtId="0" fontId="13" fillId="0" borderId="11" xfId="60" applyFont="1" applyFill="1" applyBorder="1" applyAlignment="1">
      <alignment horizontal="center"/>
      <protection/>
    </xf>
    <xf numFmtId="0" fontId="13" fillId="0" borderId="28" xfId="60" applyFont="1" applyFill="1" applyBorder="1" applyAlignment="1">
      <alignment horizontal="center"/>
      <protection/>
    </xf>
    <xf numFmtId="0" fontId="12" fillId="0" borderId="16" xfId="60" applyFont="1" applyFill="1" applyBorder="1">
      <alignment/>
      <protection/>
    </xf>
    <xf numFmtId="174" fontId="15" fillId="0" borderId="14" xfId="44" applyNumberFormat="1" applyFont="1" applyFill="1" applyBorder="1" applyAlignment="1">
      <alignment/>
    </xf>
    <xf numFmtId="9" fontId="15" fillId="0" borderId="14" xfId="64" applyFont="1" applyFill="1" applyBorder="1" applyAlignment="1">
      <alignment horizontal="center"/>
    </xf>
    <xf numFmtId="9" fontId="15" fillId="0" borderId="14" xfId="64" applyNumberFormat="1" applyFont="1" applyFill="1" applyBorder="1" applyAlignment="1">
      <alignment horizontal="center"/>
    </xf>
    <xf numFmtId="174" fontId="46" fillId="0" borderId="14" xfId="44" applyNumberFormat="1" applyFont="1" applyFill="1" applyBorder="1" applyAlignment="1">
      <alignment/>
    </xf>
    <xf numFmtId="174" fontId="47" fillId="0" borderId="14" xfId="44" applyNumberFormat="1" applyFont="1" applyFill="1" applyBorder="1" applyAlignment="1">
      <alignment/>
    </xf>
    <xf numFmtId="174" fontId="47" fillId="0" borderId="14" xfId="44" applyNumberFormat="1" applyFont="1" applyFill="1" applyBorder="1" applyAlignment="1">
      <alignment horizontal="center"/>
    </xf>
    <xf numFmtId="9" fontId="15" fillId="0" borderId="11" xfId="64" applyNumberFormat="1" applyFont="1" applyFill="1" applyBorder="1" applyAlignment="1">
      <alignment horizontal="center"/>
    </xf>
    <xf numFmtId="174" fontId="15" fillId="0" borderId="15" xfId="44" applyNumberFormat="1" applyFont="1" applyFill="1" applyBorder="1" applyAlignment="1">
      <alignment/>
    </xf>
    <xf numFmtId="174" fontId="15" fillId="0" borderId="15" xfId="44" applyNumberFormat="1" applyFont="1" applyFill="1" applyBorder="1" applyAlignment="1">
      <alignment horizontal="center"/>
    </xf>
    <xf numFmtId="0" fontId="12" fillId="0" borderId="17" xfId="60" applyFont="1" applyFill="1" applyBorder="1">
      <alignment/>
      <protection/>
    </xf>
    <xf numFmtId="0" fontId="12" fillId="0" borderId="13" xfId="60" applyFont="1" applyFill="1" applyBorder="1">
      <alignment/>
      <protection/>
    </xf>
    <xf numFmtId="0" fontId="12" fillId="0" borderId="13" xfId="60" applyFont="1" applyFill="1" applyBorder="1" applyAlignment="1">
      <alignment horizontal="center"/>
      <protection/>
    </xf>
    <xf numFmtId="0" fontId="12" fillId="0" borderId="23" xfId="60" applyFont="1" applyFill="1" applyBorder="1">
      <alignment/>
      <protection/>
    </xf>
    <xf numFmtId="0" fontId="13" fillId="0" borderId="29" xfId="60" applyFont="1" applyFill="1" applyBorder="1" applyAlignment="1">
      <alignment horizontal="center"/>
      <protection/>
    </xf>
    <xf numFmtId="0" fontId="13" fillId="0" borderId="27" xfId="60" applyFont="1" applyFill="1" applyBorder="1" applyAlignment="1">
      <alignment horizontal="center"/>
      <protection/>
    </xf>
    <xf numFmtId="175" fontId="15" fillId="0" borderId="14" xfId="42" applyNumberFormat="1" applyFont="1" applyFill="1" applyBorder="1" applyAlignment="1">
      <alignment/>
    </xf>
    <xf numFmtId="9" fontId="15" fillId="0" borderId="12" xfId="64" applyFont="1" applyFill="1" applyBorder="1" applyAlignment="1">
      <alignment horizontal="center"/>
    </xf>
    <xf numFmtId="174" fontId="15" fillId="0" borderId="12" xfId="44" applyNumberFormat="1" applyFont="1" applyFill="1" applyBorder="1" applyAlignment="1">
      <alignment/>
    </xf>
    <xf numFmtId="174" fontId="15" fillId="0" borderId="0" xfId="44" applyNumberFormat="1" applyFont="1" applyFill="1" applyAlignment="1">
      <alignment/>
    </xf>
    <xf numFmtId="175" fontId="46" fillId="0" borderId="14" xfId="42" applyNumberFormat="1" applyFont="1" applyFill="1" applyBorder="1" applyAlignment="1">
      <alignment/>
    </xf>
    <xf numFmtId="174" fontId="15" fillId="0" borderId="13" xfId="44" applyNumberFormat="1" applyFont="1" applyFill="1" applyBorder="1" applyAlignment="1">
      <alignment/>
    </xf>
    <xf numFmtId="172" fontId="15" fillId="0" borderId="11" xfId="64" applyNumberFormat="1" applyFont="1" applyFill="1" applyBorder="1" applyAlignment="1">
      <alignment horizontal="center"/>
    </xf>
    <xf numFmtId="175" fontId="46" fillId="0" borderId="29" xfId="60" applyNumberFormat="1" applyFont="1" applyFill="1" applyBorder="1">
      <alignment/>
      <protection/>
    </xf>
    <xf numFmtId="174" fontId="46" fillId="0" borderId="11" xfId="44" applyNumberFormat="1" applyFont="1" applyFill="1" applyBorder="1" applyAlignment="1">
      <alignment/>
    </xf>
    <xf numFmtId="0" fontId="12" fillId="0" borderId="27" xfId="60" applyFont="1" applyFill="1" applyBorder="1">
      <alignment/>
      <protection/>
    </xf>
    <xf numFmtId="174" fontId="47" fillId="0" borderId="11" xfId="44" applyNumberFormat="1" applyFont="1" applyFill="1" applyBorder="1" applyAlignment="1">
      <alignment/>
    </xf>
    <xf numFmtId="0" fontId="12" fillId="0" borderId="22" xfId="60" applyFont="1" applyFill="1" applyBorder="1">
      <alignment/>
      <protection/>
    </xf>
    <xf numFmtId="0" fontId="12" fillId="0" borderId="22" xfId="60" applyFont="1" applyFill="1" applyBorder="1" applyAlignment="1">
      <alignment horizontal="center"/>
      <protection/>
    </xf>
    <xf numFmtId="0" fontId="12" fillId="0" borderId="28" xfId="60" applyFont="1" applyFill="1" applyBorder="1" applyAlignment="1">
      <alignment horizontal="center"/>
      <protection/>
    </xf>
    <xf numFmtId="0" fontId="12" fillId="0" borderId="18" xfId="0" applyFont="1" applyBorder="1" applyAlignment="1">
      <alignment/>
    </xf>
    <xf numFmtId="0" fontId="13" fillId="0" borderId="18" xfId="60" applyFont="1" applyFill="1" applyBorder="1" applyAlignment="1">
      <alignment horizontal="center"/>
      <protection/>
    </xf>
    <xf numFmtId="0" fontId="13" fillId="0" borderId="11" xfId="60" applyFont="1" applyFill="1" applyBorder="1" applyAlignment="1">
      <alignment horizontal="center" wrapText="1"/>
      <protection/>
    </xf>
    <xf numFmtId="0" fontId="13" fillId="0" borderId="12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3" fillId="0" borderId="30" xfId="60" applyFont="1" applyFill="1" applyBorder="1" applyAlignment="1">
      <alignment horizontal="center"/>
      <protection/>
    </xf>
    <xf numFmtId="0" fontId="13" fillId="0" borderId="13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horizontal="center"/>
    </xf>
    <xf numFmtId="174" fontId="15" fillId="0" borderId="14" xfId="42" applyNumberFormat="1" applyFont="1" applyBorder="1" applyAlignment="1">
      <alignment/>
    </xf>
    <xf numFmtId="174" fontId="15" fillId="0" borderId="14" xfId="42" applyNumberFormat="1" applyFont="1" applyFill="1" applyBorder="1" applyAlignment="1">
      <alignment/>
    </xf>
    <xf numFmtId="9" fontId="15" fillId="0" borderId="14" xfId="63" applyNumberFormat="1" applyFont="1" applyBorder="1" applyAlignment="1">
      <alignment horizontal="center"/>
    </xf>
    <xf numFmtId="9" fontId="15" fillId="0" borderId="14" xfId="63" applyFont="1" applyBorder="1" applyAlignment="1">
      <alignment horizontal="center"/>
    </xf>
    <xf numFmtId="175" fontId="15" fillId="0" borderId="14" xfId="42" applyNumberFormat="1" applyFont="1" applyBorder="1" applyAlignment="1">
      <alignment/>
    </xf>
    <xf numFmtId="174" fontId="46" fillId="0" borderId="14" xfId="42" applyNumberFormat="1" applyFont="1" applyBorder="1" applyAlignment="1">
      <alignment/>
    </xf>
    <xf numFmtId="174" fontId="46" fillId="0" borderId="14" xfId="42" applyNumberFormat="1" applyFont="1" applyFill="1" applyBorder="1" applyAlignment="1">
      <alignment/>
    </xf>
    <xf numFmtId="172" fontId="15" fillId="0" borderId="14" xfId="63" applyNumberFormat="1" applyFont="1" applyBorder="1" applyAlignment="1">
      <alignment horizontal="center"/>
    </xf>
    <xf numFmtId="0" fontId="12" fillId="0" borderId="13" xfId="0" applyFont="1" applyBorder="1" applyAlignment="1">
      <alignment/>
    </xf>
    <xf numFmtId="174" fontId="47" fillId="0" borderId="13" xfId="42" applyNumberFormat="1" applyFont="1" applyBorder="1" applyAlignment="1">
      <alignment/>
    </xf>
    <xf numFmtId="9" fontId="15" fillId="0" borderId="11" xfId="63" applyNumberFormat="1" applyFont="1" applyBorder="1" applyAlignment="1">
      <alignment horizontal="center"/>
    </xf>
    <xf numFmtId="9" fontId="15" fillId="0" borderId="11" xfId="63" applyFont="1" applyBorder="1" applyAlignment="1">
      <alignment horizontal="center"/>
    </xf>
    <xf numFmtId="0" fontId="12" fillId="0" borderId="11" xfId="0" applyFont="1" applyBorder="1" applyAlignment="1">
      <alignment/>
    </xf>
    <xf numFmtId="174" fontId="15" fillId="0" borderId="11" xfId="42" applyNumberFormat="1" applyFont="1" applyBorder="1" applyAlignment="1">
      <alignment/>
    </xf>
    <xf numFmtId="175" fontId="15" fillId="0" borderId="28" xfId="0" applyNumberFormat="1" applyFont="1" applyBorder="1" applyAlignment="1">
      <alignment horizontal="center"/>
    </xf>
    <xf numFmtId="175" fontId="15" fillId="0" borderId="22" xfId="0" applyNumberFormat="1" applyFont="1" applyBorder="1" applyAlignment="1">
      <alignment/>
    </xf>
    <xf numFmtId="174" fontId="15" fillId="0" borderId="22" xfId="42" applyNumberFormat="1" applyFont="1" applyBorder="1" applyAlignment="1">
      <alignment horizontal="center"/>
    </xf>
    <xf numFmtId="175" fontId="48" fillId="0" borderId="28" xfId="42" applyNumberFormat="1" applyFont="1" applyBorder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175" fontId="12" fillId="0" borderId="0" xfId="0" applyNumberFormat="1" applyFont="1" applyAlignment="1">
      <alignment/>
    </xf>
    <xf numFmtId="175" fontId="12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23" xfId="0" applyFont="1" applyBorder="1" applyAlignment="1">
      <alignment horizontal="center"/>
    </xf>
    <xf numFmtId="175" fontId="46" fillId="0" borderId="0" xfId="0" applyNumberFormat="1" applyFont="1" applyAlignment="1">
      <alignment/>
    </xf>
    <xf numFmtId="174" fontId="46" fillId="0" borderId="0" xfId="42" applyNumberFormat="1" applyFont="1" applyAlignment="1">
      <alignment/>
    </xf>
    <xf numFmtId="0" fontId="15" fillId="0" borderId="0" xfId="0" applyFont="1" applyAlignment="1">
      <alignment horizontal="center"/>
    </xf>
    <xf numFmtId="43" fontId="15" fillId="0" borderId="24" xfId="42" applyFont="1" applyBorder="1" applyAlignment="1">
      <alignment/>
    </xf>
    <xf numFmtId="0" fontId="12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justify" vertical="top"/>
    </xf>
    <xf numFmtId="37" fontId="12" fillId="0" borderId="0" xfId="0" applyNumberFormat="1" applyFont="1" applyAlignment="1">
      <alignment horizontal="center" vertical="top"/>
    </xf>
    <xf numFmtId="0" fontId="49" fillId="0" borderId="0" xfId="59" applyFont="1">
      <alignment/>
      <protection/>
    </xf>
    <xf numFmtId="0" fontId="12" fillId="0" borderId="0" xfId="59" applyFont="1">
      <alignment/>
      <protection/>
    </xf>
    <xf numFmtId="0" fontId="13" fillId="0" borderId="0" xfId="59" applyFont="1">
      <alignment/>
      <protection/>
    </xf>
    <xf numFmtId="0" fontId="15" fillId="0" borderId="0" xfId="59" applyFont="1">
      <alignment/>
      <protection/>
    </xf>
    <xf numFmtId="174" fontId="15" fillId="0" borderId="0" xfId="45" applyNumberFormat="1" applyFont="1" applyAlignment="1">
      <alignment/>
    </xf>
    <xf numFmtId="174" fontId="15" fillId="0" borderId="10" xfId="45" applyNumberFormat="1" applyFont="1" applyBorder="1" applyAlignment="1">
      <alignment/>
    </xf>
    <xf numFmtId="0" fontId="14" fillId="0" borderId="0" xfId="59" applyFont="1">
      <alignment/>
      <protection/>
    </xf>
    <xf numFmtId="174" fontId="15" fillId="0" borderId="0" xfId="45" applyNumberFormat="1" applyFont="1" applyBorder="1" applyAlignment="1">
      <alignment/>
    </xf>
    <xf numFmtId="174" fontId="15" fillId="0" borderId="0" xfId="42" applyNumberFormat="1" applyFont="1" applyAlignment="1">
      <alignment/>
    </xf>
    <xf numFmtId="175" fontId="15" fillId="0" borderId="0" xfId="42" applyNumberFormat="1" applyFont="1" applyAlignment="1">
      <alignment/>
    </xf>
    <xf numFmtId="175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0" fontId="15" fillId="0" borderId="23" xfId="0" applyFont="1" applyBorder="1" applyAlignment="1">
      <alignment horizontal="center"/>
    </xf>
    <xf numFmtId="43" fontId="15" fillId="0" borderId="0" xfId="42" applyFont="1" applyAlignment="1">
      <alignment/>
    </xf>
    <xf numFmtId="0" fontId="50" fillId="0" borderId="0" xfId="0" applyFont="1" applyAlignment="1">
      <alignment/>
    </xf>
    <xf numFmtId="175" fontId="15" fillId="0" borderId="0" xfId="42" applyNumberFormat="1" applyFont="1" applyAlignment="1">
      <alignment horizontal="center"/>
    </xf>
    <xf numFmtId="179" fontId="46" fillId="0" borderId="0" xfId="42" applyNumberFormat="1" applyFont="1" applyAlignment="1">
      <alignment/>
    </xf>
    <xf numFmtId="175" fontId="46" fillId="0" borderId="0" xfId="42" applyNumberFormat="1" applyFont="1" applyAlignment="1">
      <alignment/>
    </xf>
    <xf numFmtId="3" fontId="15" fillId="0" borderId="0" xfId="0" applyNumberFormat="1" applyFont="1" applyAlignment="1">
      <alignment/>
    </xf>
    <xf numFmtId="175" fontId="51" fillId="0" borderId="0" xfId="42" applyNumberFormat="1" applyFont="1" applyAlignment="1">
      <alignment/>
    </xf>
    <xf numFmtId="3" fontId="15" fillId="0" borderId="10" xfId="0" applyNumberFormat="1" applyFont="1" applyBorder="1" applyAlignment="1">
      <alignment/>
    </xf>
    <xf numFmtId="9" fontId="9" fillId="0" borderId="0" xfId="63" applyFont="1" applyFill="1" applyAlignment="1">
      <alignment horizontal="center"/>
    </xf>
    <xf numFmtId="0" fontId="52" fillId="0" borderId="0" xfId="0" applyFont="1" applyAlignment="1">
      <alignment/>
    </xf>
    <xf numFmtId="175" fontId="52" fillId="0" borderId="0" xfId="42" applyNumberFormat="1" applyFont="1" applyAlignment="1">
      <alignment/>
    </xf>
    <xf numFmtId="175" fontId="52" fillId="0" borderId="10" xfId="0" applyNumberFormat="1" applyFont="1" applyBorder="1" applyAlignment="1">
      <alignment/>
    </xf>
    <xf numFmtId="0" fontId="15" fillId="0" borderId="0" xfId="59" applyFont="1" applyAlignment="1">
      <alignment horizontal="center"/>
      <protection/>
    </xf>
    <xf numFmtId="174" fontId="15" fillId="0" borderId="0" xfId="59" applyNumberFormat="1" applyFont="1">
      <alignment/>
      <protection/>
    </xf>
    <xf numFmtId="174" fontId="15" fillId="0" borderId="10" xfId="59" applyNumberFormat="1" applyFont="1" applyBorder="1">
      <alignment/>
      <protection/>
    </xf>
    <xf numFmtId="175" fontId="15" fillId="0" borderId="0" xfId="0" applyNumberFormat="1" applyFont="1" applyAlignment="1">
      <alignment horizontal="center"/>
    </xf>
    <xf numFmtId="175" fontId="15" fillId="0" borderId="23" xfId="42" applyNumberFormat="1" applyFont="1" applyBorder="1" applyAlignment="1">
      <alignment/>
    </xf>
    <xf numFmtId="174" fontId="15" fillId="0" borderId="0" xfId="42" applyNumberFormat="1" applyFont="1" applyFill="1" applyAlignment="1">
      <alignment horizontal="center"/>
    </xf>
    <xf numFmtId="174" fontId="15" fillId="0" borderId="0" xfId="42" applyNumberFormat="1" applyFont="1" applyFill="1" applyAlignment="1">
      <alignment/>
    </xf>
    <xf numFmtId="175" fontId="15" fillId="0" borderId="0" xfId="42" applyNumberFormat="1" applyFont="1" applyFill="1" applyAlignment="1">
      <alignment/>
    </xf>
    <xf numFmtId="174" fontId="14" fillId="0" borderId="0" xfId="0" applyNumberFormat="1" applyFont="1" applyFill="1" applyAlignment="1">
      <alignment/>
    </xf>
    <xf numFmtId="175" fontId="12" fillId="0" borderId="0" xfId="42" applyNumberFormat="1" applyFont="1" applyFill="1" applyAlignment="1">
      <alignment/>
    </xf>
    <xf numFmtId="174" fontId="15" fillId="0" borderId="0" xfId="42" applyNumberFormat="1" applyFont="1" applyAlignment="1">
      <alignment horizontal="center"/>
    </xf>
    <xf numFmtId="174" fontId="14" fillId="0" borderId="0" xfId="0" applyNumberFormat="1" applyFont="1" applyAlignment="1">
      <alignment/>
    </xf>
    <xf numFmtId="175" fontId="12" fillId="0" borderId="0" xfId="42" applyNumberFormat="1" applyFont="1" applyAlignment="1">
      <alignment/>
    </xf>
    <xf numFmtId="37" fontId="15" fillId="0" borderId="0" xfId="42" applyNumberFormat="1" applyFont="1" applyAlignment="1">
      <alignment/>
    </xf>
    <xf numFmtId="175" fontId="13" fillId="0" borderId="0" xfId="42" applyNumberFormat="1" applyFont="1" applyAlignment="1">
      <alignment horizontal="center"/>
    </xf>
    <xf numFmtId="0" fontId="14" fillId="0" borderId="0" xfId="0" applyFont="1" applyAlignment="1">
      <alignment/>
    </xf>
    <xf numFmtId="37" fontId="12" fillId="0" borderId="0" xfId="0" applyNumberFormat="1" applyFont="1" applyAlignment="1">
      <alignment/>
    </xf>
    <xf numFmtId="175" fontId="14" fillId="0" borderId="0" xfId="42" applyNumberFormat="1" applyFont="1" applyAlignment="1">
      <alignment/>
    </xf>
    <xf numFmtId="175" fontId="12" fillId="0" borderId="10" xfId="42" applyNumberFormat="1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4" xfId="60"/>
    <cellStyle name="Note" xfId="61"/>
    <cellStyle name="Output" xfId="62"/>
    <cellStyle name="Percent" xfId="63"/>
    <cellStyle name="Percent 14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Y'S%20DOCUMENTS\QL%20Summary%20results%202005\4th%20qtr%2031.3.2005\QL%20qtr%20announcement-1.4.04%20to%2031.3.2005-26.5.05-Y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L%20Summary%20Results%202011\QL-30.6.10-Consol%20WIP\QLres-QLFS%20consol%20AWP-30.6.10\QLRE-QLFS-Consol%20AWP-30.6.2010-FY-Aug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PL-31.3.2005-final"/>
      <sheetName val="KLSE-Qtrly Notes-31.3.2005-fina"/>
      <sheetName val="Notes to IFS-31.3.2005-final"/>
      <sheetName val="Condensed CFS-31.3.2005-final"/>
      <sheetName val="Condensed BS-31.3.2005-final"/>
      <sheetName val="Condensed Equity-31.3.2005-fina"/>
    </sheetNames>
    <sheetDataSet>
      <sheetData sheetId="0">
        <row r="44">
          <cell r="F44" t="str">
            <v>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he group-FRS"/>
      <sheetName val="QLRE - June-2010 crn adj"/>
      <sheetName val="QLFS-ConPL-30.6.2010"/>
      <sheetName val="QLR CF-March2010-KPMG"/>
      <sheetName val="QLFS-ConBS-30.6.2010"/>
      <sheetName val="QLR Group CF-30.6.10"/>
      <sheetName val="QLRE Borrowing Notes-30.6.2010"/>
      <sheetName val="QLRE - 31.03.10 crn adj-kpmg"/>
      <sheetName val="QLFE - MI 30.6.10"/>
      <sheetName val="Add Adjustments 14.05.2010"/>
      <sheetName val="QLFS-ConPL-31.03.10-per kpmg"/>
      <sheetName val="QLRes-div income-June2010"/>
      <sheetName val="QLFS-div income-June2010"/>
      <sheetName val="QLFS Current adj-31.03.10-kpmg"/>
      <sheetName val="QLRE-QLFS-Tax Notes-30.6.2010"/>
      <sheetName val="QLFS Current adj-30.6.10"/>
      <sheetName val="QLRE-interco trans-June 2010"/>
      <sheetName val="QLF-interco trans-30.6.2010"/>
      <sheetName val="QLRes-div income-31.3.10"/>
      <sheetName val="QLFS-Dividend income-31.3.2010"/>
      <sheetName val="Invest in Sub-31.3.2010"/>
      <sheetName val="QLFS-Invest in sub-Mar2010"/>
      <sheetName val="QLFS-analysis of PBT"/>
      <sheetName val="Indahgrain-30.6.10"/>
      <sheetName val="Increase in invest insub-sep'09"/>
      <sheetName val="QLres-invest in Sub-sep09"/>
      <sheetName val=" QLFS Per Adj-up to 2008"/>
      <sheetName val="QLFS Per Adj-31.3.09"/>
      <sheetName val="QLRE Per Adj-to 31.3.08"/>
      <sheetName val=" QLRE - per adj (BS)-31.3.09"/>
      <sheetName val="F6.04 - BS"/>
      <sheetName val="F6.05 - PL"/>
      <sheetName val="Sheet3"/>
    </sheetNames>
    <sheetDataSet>
      <sheetData sheetId="4">
        <row r="86">
          <cell r="AE86">
            <v>341852944.34596354</v>
          </cell>
        </row>
        <row r="91">
          <cell r="AE91">
            <v>56671769.06398166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PageLayoutView="0" workbookViewId="0" topLeftCell="A13">
      <selection activeCell="F44" sqref="F44"/>
    </sheetView>
  </sheetViews>
  <sheetFormatPr defaultColWidth="9.140625" defaultRowHeight="12.75"/>
  <cols>
    <col min="3" max="3" width="13.140625" style="0" customWidth="1"/>
    <col min="4" max="4" width="20.421875" style="0" customWidth="1"/>
    <col min="5" max="5" width="10.28125" style="0" bestFit="1" customWidth="1"/>
    <col min="6" max="6" width="12.28125" style="0" customWidth="1"/>
    <col min="7" max="7" width="20.8515625" style="0" customWidth="1"/>
    <col min="8" max="8" width="10.28125" style="0" customWidth="1"/>
    <col min="9" max="9" width="21.00390625" style="0" customWidth="1"/>
    <col min="10" max="10" width="10.421875" style="0" customWidth="1"/>
    <col min="11" max="11" width="13.421875" style="0" customWidth="1"/>
    <col min="12" max="12" width="18.28125" style="0" customWidth="1"/>
    <col min="13" max="13" width="12.00390625" style="0" customWidth="1"/>
    <col min="14" max="14" width="23.00390625" style="0" customWidth="1"/>
    <col min="15" max="15" width="10.57421875" style="0" customWidth="1"/>
  </cols>
  <sheetData>
    <row r="1" s="100" customFormat="1" ht="26.25">
      <c r="A1" s="99" t="s">
        <v>217</v>
      </c>
    </row>
    <row r="2" s="100" customFormat="1" ht="23.25">
      <c r="A2" s="101" t="s">
        <v>3</v>
      </c>
    </row>
    <row r="3" s="100" customFormat="1" ht="23.25">
      <c r="A3" s="102"/>
    </row>
    <row r="4" s="100" customFormat="1" ht="23.25">
      <c r="A4" s="101" t="s">
        <v>266</v>
      </c>
    </row>
    <row r="5" s="100" customFormat="1" ht="23.25">
      <c r="A5" s="102"/>
    </row>
    <row r="6" s="100" customFormat="1" ht="23.25">
      <c r="A6" s="102"/>
    </row>
    <row r="7" spans="1:14" s="100" customFormat="1" ht="23.25">
      <c r="A7" s="103" t="s">
        <v>286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ht="15.75">
      <c r="A8" s="7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s="107" customFormat="1" ht="18.75">
      <c r="A9" s="1"/>
      <c r="B9" s="1"/>
      <c r="C9" s="1"/>
      <c r="D9" s="1"/>
      <c r="E9" s="1"/>
      <c r="F9" s="1"/>
      <c r="G9" s="104"/>
      <c r="H9" s="1"/>
      <c r="I9" s="105"/>
      <c r="J9" s="106"/>
      <c r="K9" s="1"/>
      <c r="L9" s="104"/>
      <c r="M9" s="1"/>
      <c r="N9" s="105"/>
    </row>
    <row r="10" spans="1:14" s="107" customFormat="1" ht="18.75">
      <c r="A10" s="1"/>
      <c r="B10" s="1"/>
      <c r="C10" s="1"/>
      <c r="D10" s="1"/>
      <c r="E10" s="1"/>
      <c r="F10" s="1"/>
      <c r="G10" s="439" t="s">
        <v>4</v>
      </c>
      <c r="H10" s="440"/>
      <c r="I10" s="441"/>
      <c r="J10" s="106"/>
      <c r="K10" s="8"/>
      <c r="L10" s="439" t="s">
        <v>5</v>
      </c>
      <c r="M10" s="440"/>
      <c r="N10" s="441"/>
    </row>
    <row r="11" spans="1:14" s="107" customFormat="1" ht="18.75">
      <c r="A11" s="1"/>
      <c r="B11" s="1"/>
      <c r="C11" s="1"/>
      <c r="D11" s="1"/>
      <c r="E11" s="1"/>
      <c r="F11" s="1"/>
      <c r="G11" s="136" t="s">
        <v>6</v>
      </c>
      <c r="H11" s="108"/>
      <c r="I11" s="108" t="s">
        <v>7</v>
      </c>
      <c r="J11" s="106"/>
      <c r="K11" s="8"/>
      <c r="L11" s="108" t="s">
        <v>6</v>
      </c>
      <c r="M11" s="109"/>
      <c r="N11" s="108" t="s">
        <v>8</v>
      </c>
    </row>
    <row r="12" spans="1:14" s="107" customFormat="1" ht="18.75">
      <c r="A12" s="1"/>
      <c r="B12" s="1"/>
      <c r="C12" s="1"/>
      <c r="D12" s="1"/>
      <c r="E12" s="1"/>
      <c r="F12" s="1"/>
      <c r="G12" s="137" t="s">
        <v>9</v>
      </c>
      <c r="H12" s="110"/>
      <c r="I12" s="110" t="s">
        <v>9</v>
      </c>
      <c r="J12" s="106"/>
      <c r="K12" s="8"/>
      <c r="L12" s="111" t="s">
        <v>9</v>
      </c>
      <c r="M12" s="112"/>
      <c r="N12" s="111" t="s">
        <v>10</v>
      </c>
    </row>
    <row r="13" spans="1:14" s="107" customFormat="1" ht="18.75">
      <c r="A13" s="1"/>
      <c r="B13" s="1"/>
      <c r="C13" s="1"/>
      <c r="D13" s="1"/>
      <c r="E13" s="1"/>
      <c r="F13" s="1"/>
      <c r="G13" s="138" t="s">
        <v>153</v>
      </c>
      <c r="H13" s="111"/>
      <c r="I13" s="108" t="s">
        <v>153</v>
      </c>
      <c r="J13" s="106"/>
      <c r="K13" s="8"/>
      <c r="L13" s="108" t="s">
        <v>11</v>
      </c>
      <c r="M13" s="109"/>
      <c r="N13" s="108" t="s">
        <v>12</v>
      </c>
    </row>
    <row r="14" spans="1:14" s="107" customFormat="1" ht="18.75">
      <c r="A14" s="1"/>
      <c r="B14" s="1"/>
      <c r="C14" s="1"/>
      <c r="D14" s="1"/>
      <c r="E14" s="1"/>
      <c r="F14" s="1"/>
      <c r="G14" s="136" t="s">
        <v>287</v>
      </c>
      <c r="H14" s="111"/>
      <c r="I14" s="111" t="s">
        <v>231</v>
      </c>
      <c r="J14" s="106"/>
      <c r="K14" s="8"/>
      <c r="L14" s="136" t="s">
        <v>287</v>
      </c>
      <c r="M14" s="111"/>
      <c r="N14" s="111" t="s">
        <v>231</v>
      </c>
    </row>
    <row r="15" spans="1:14" s="107" customFormat="1" ht="18.75">
      <c r="A15" s="1"/>
      <c r="B15" s="1"/>
      <c r="C15" s="1"/>
      <c r="D15" s="1"/>
      <c r="E15" s="1"/>
      <c r="F15" s="32" t="s">
        <v>160</v>
      </c>
      <c r="G15" s="139" t="s">
        <v>265</v>
      </c>
      <c r="H15" s="112"/>
      <c r="I15" s="113" t="s">
        <v>229</v>
      </c>
      <c r="J15" s="114"/>
      <c r="K15" s="32" t="s">
        <v>160</v>
      </c>
      <c r="L15" s="139" t="s">
        <v>265</v>
      </c>
      <c r="M15" s="112"/>
      <c r="N15" s="113" t="s">
        <v>229</v>
      </c>
    </row>
    <row r="16" spans="1:14" s="107" customFormat="1" ht="37.5" customHeight="1">
      <c r="A16" s="1"/>
      <c r="B16" s="1"/>
      <c r="C16" s="1"/>
      <c r="D16" s="1"/>
      <c r="E16" s="1"/>
      <c r="F16" s="115" t="s">
        <v>161</v>
      </c>
      <c r="G16" s="137" t="s">
        <v>2</v>
      </c>
      <c r="H16" s="110"/>
      <c r="I16" s="110" t="s">
        <v>2</v>
      </c>
      <c r="J16" s="106"/>
      <c r="K16" s="115" t="s">
        <v>161</v>
      </c>
      <c r="L16" s="110" t="s">
        <v>2</v>
      </c>
      <c r="M16" s="116"/>
      <c r="N16" s="110" t="s">
        <v>2</v>
      </c>
    </row>
    <row r="17" spans="1:14" s="107" customFormat="1" ht="18.75">
      <c r="A17" s="1"/>
      <c r="B17" s="1"/>
      <c r="C17" s="1"/>
      <c r="D17" s="1"/>
      <c r="E17" s="1"/>
      <c r="F17" s="1"/>
      <c r="G17" s="117"/>
      <c r="H17" s="117"/>
      <c r="I17" s="118"/>
      <c r="J17" s="119"/>
      <c r="K17" s="32"/>
      <c r="L17" s="120"/>
      <c r="M17" s="121"/>
      <c r="N17" s="121"/>
    </row>
    <row r="18" spans="1:14" s="107" customFormat="1" ht="18.75">
      <c r="A18" s="1"/>
      <c r="B18" s="1"/>
      <c r="C18" s="1"/>
      <c r="D18" s="1"/>
      <c r="E18" s="1"/>
      <c r="F18" s="1"/>
      <c r="G18" s="121"/>
      <c r="H18" s="121"/>
      <c r="I18" s="121"/>
      <c r="J18" s="119"/>
      <c r="K18" s="1"/>
      <c r="L18" s="121"/>
      <c r="M18" s="121"/>
      <c r="N18" s="121"/>
    </row>
    <row r="19" spans="1:14" s="107" customFormat="1" ht="21">
      <c r="A19" s="1"/>
      <c r="B19" s="170" t="s">
        <v>13</v>
      </c>
      <c r="C19" s="171"/>
      <c r="D19" s="171"/>
      <c r="E19" s="171"/>
      <c r="F19" s="172">
        <f>SUM(G19-I19)/I19</f>
        <v>0.17249303142231806</v>
      </c>
      <c r="G19" s="290">
        <f>SUM('Bursa notes-30.6.13'!C19)</f>
        <v>579636</v>
      </c>
      <c r="H19" s="291"/>
      <c r="I19" s="290">
        <v>494362</v>
      </c>
      <c r="J19" s="292"/>
      <c r="K19" s="172">
        <f>SUM(L19-N19)/N19</f>
        <v>0.17249303142231806</v>
      </c>
      <c r="L19" s="290">
        <f>SUM(G19)</f>
        <v>579636</v>
      </c>
      <c r="M19" s="293"/>
      <c r="N19" s="290">
        <f>SUM(I19)</f>
        <v>494362</v>
      </c>
    </row>
    <row r="20" spans="1:14" s="107" customFormat="1" ht="18.75">
      <c r="A20" s="1"/>
      <c r="B20" s="8"/>
      <c r="C20" s="1"/>
      <c r="D20" s="1"/>
      <c r="E20" s="1"/>
      <c r="F20" s="223"/>
      <c r="G20" s="121"/>
      <c r="H20" s="121"/>
      <c r="I20" s="122"/>
      <c r="J20" s="123"/>
      <c r="K20" s="223"/>
      <c r="L20" s="124"/>
      <c r="M20" s="124"/>
      <c r="N20" s="122"/>
    </row>
    <row r="21" spans="1:14" s="107" customFormat="1" ht="18.75">
      <c r="A21" s="1"/>
      <c r="B21" s="8"/>
      <c r="C21" s="1"/>
      <c r="D21" s="1"/>
      <c r="E21" s="1"/>
      <c r="F21" s="223"/>
      <c r="G21" s="121"/>
      <c r="H21" s="121"/>
      <c r="I21" s="122"/>
      <c r="J21" s="123"/>
      <c r="K21" s="223"/>
      <c r="L21" s="124"/>
      <c r="M21" s="124"/>
      <c r="N21" s="122"/>
    </row>
    <row r="22" spans="1:14" s="107" customFormat="1" ht="18.75">
      <c r="A22" s="1"/>
      <c r="B22" s="8" t="s">
        <v>14</v>
      </c>
      <c r="C22" s="1"/>
      <c r="D22" s="1"/>
      <c r="E22" s="1"/>
      <c r="F22" s="133">
        <f>SUM(G22-I22)/I22</f>
        <v>0.10486365864791304</v>
      </c>
      <c r="G22" s="122">
        <f>SUM(G32-G28-G26-G30-G24)</f>
        <v>65356</v>
      </c>
      <c r="H22" s="121"/>
      <c r="I22" s="122">
        <f>SUM(I32-I28-I26-I30-I24)</f>
        <v>59153</v>
      </c>
      <c r="J22" s="123"/>
      <c r="K22" s="133">
        <f>SUM(L22-N22)/N22</f>
        <v>0.10486365864791304</v>
      </c>
      <c r="L22" s="129">
        <f>SUM(G22)</f>
        <v>65356</v>
      </c>
      <c r="M22" s="124"/>
      <c r="N22" s="122">
        <f>SUM(I22)</f>
        <v>59153</v>
      </c>
    </row>
    <row r="23" spans="1:14" s="107" customFormat="1" ht="18.75">
      <c r="A23" s="1"/>
      <c r="B23" s="8"/>
      <c r="C23" s="1"/>
      <c r="D23" s="1"/>
      <c r="E23" s="1"/>
      <c r="F23" s="133"/>
      <c r="G23" s="121"/>
      <c r="H23" s="121"/>
      <c r="I23" s="122"/>
      <c r="J23" s="123"/>
      <c r="K23" s="133"/>
      <c r="L23" s="129"/>
      <c r="M23" s="124"/>
      <c r="N23" s="122"/>
    </row>
    <row r="24" spans="1:14" s="107" customFormat="1" ht="18.75">
      <c r="A24" s="1"/>
      <c r="B24" s="8" t="s">
        <v>15</v>
      </c>
      <c r="C24" s="1"/>
      <c r="D24" s="1"/>
      <c r="E24" s="1"/>
      <c r="F24" s="133">
        <f>SUM(G24-I24)/I24</f>
        <v>0.041049623278773706</v>
      </c>
      <c r="G24" s="129">
        <v>-16028</v>
      </c>
      <c r="H24" s="121"/>
      <c r="I24" s="129">
        <v>-15396</v>
      </c>
      <c r="J24" s="123"/>
      <c r="K24" s="133">
        <f>SUM(L24-N24)/N24</f>
        <v>0.041049623278773706</v>
      </c>
      <c r="L24" s="129">
        <f>SUM(G24)</f>
        <v>-16028</v>
      </c>
      <c r="M24" s="124"/>
      <c r="N24" s="129">
        <f>SUM(I24)</f>
        <v>-15396</v>
      </c>
    </row>
    <row r="25" spans="1:14" s="107" customFormat="1" ht="18.75">
      <c r="A25" s="1"/>
      <c r="B25" s="8"/>
      <c r="C25" s="1"/>
      <c r="D25" s="1"/>
      <c r="E25" s="1"/>
      <c r="F25" s="223"/>
      <c r="G25" s="126"/>
      <c r="H25" s="121"/>
      <c r="I25" s="126"/>
      <c r="J25" s="127"/>
      <c r="K25" s="223"/>
      <c r="L25" s="129"/>
      <c r="M25" s="124"/>
      <c r="N25" s="122"/>
    </row>
    <row r="26" spans="1:14" s="107" customFormat="1" ht="18.75">
      <c r="A26" s="1"/>
      <c r="B26" s="8" t="s">
        <v>16</v>
      </c>
      <c r="C26" s="1"/>
      <c r="D26" s="1"/>
      <c r="E26" s="1"/>
      <c r="F26" s="133">
        <f>SUM(G26-I26)/I26</f>
        <v>0.5323529411764706</v>
      </c>
      <c r="G26" s="126">
        <v>521</v>
      </c>
      <c r="H26" s="121"/>
      <c r="I26" s="126">
        <v>340</v>
      </c>
      <c r="J26" s="127"/>
      <c r="K26" s="133">
        <f>SUM(L26-N26)/N26</f>
        <v>0.5323529411764706</v>
      </c>
      <c r="L26" s="129">
        <f>SUM(G26)</f>
        <v>521</v>
      </c>
      <c r="M26" s="124"/>
      <c r="N26" s="122">
        <f>SUM(I26)</f>
        <v>340</v>
      </c>
    </row>
    <row r="27" spans="1:14" s="107" customFormat="1" ht="18.75">
      <c r="A27" s="1"/>
      <c r="B27" s="8"/>
      <c r="C27" s="1"/>
      <c r="D27" s="1"/>
      <c r="E27" s="1"/>
      <c r="F27" s="223"/>
      <c r="G27" s="121"/>
      <c r="H27" s="121"/>
      <c r="I27" s="126"/>
      <c r="J27" s="127"/>
      <c r="K27" s="223"/>
      <c r="L27" s="128"/>
      <c r="M27" s="124"/>
      <c r="N27" s="126"/>
    </row>
    <row r="28" spans="1:14" s="107" customFormat="1" ht="18.75">
      <c r="A28" s="1"/>
      <c r="B28" s="8" t="s">
        <v>201</v>
      </c>
      <c r="C28" s="1"/>
      <c r="D28" s="1"/>
      <c r="E28" s="1"/>
      <c r="F28" s="133">
        <f>SUM(G28-I28)/I28</f>
        <v>0.41082904884318766</v>
      </c>
      <c r="G28" s="126">
        <v>-8781</v>
      </c>
      <c r="H28" s="121"/>
      <c r="I28" s="126">
        <v>-6224</v>
      </c>
      <c r="J28" s="127"/>
      <c r="K28" s="133">
        <f>SUM(L28-N28)/N28</f>
        <v>0.41082904884318766</v>
      </c>
      <c r="L28" s="129">
        <f>SUM(G28)</f>
        <v>-8781</v>
      </c>
      <c r="M28" s="124"/>
      <c r="N28" s="129">
        <f>SUM(I28)</f>
        <v>-6224</v>
      </c>
    </row>
    <row r="29" spans="1:14" s="107" customFormat="1" ht="18.75">
      <c r="A29" s="1"/>
      <c r="B29" s="8"/>
      <c r="C29" s="1"/>
      <c r="D29" s="1"/>
      <c r="E29" s="1"/>
      <c r="F29" s="133"/>
      <c r="G29" s="121"/>
      <c r="H29" s="121"/>
      <c r="I29" s="126"/>
      <c r="J29" s="127"/>
      <c r="K29" s="223"/>
      <c r="L29" s="128"/>
      <c r="M29" s="124"/>
      <c r="N29" s="126"/>
    </row>
    <row r="30" spans="1:14" s="107" customFormat="1" ht="21">
      <c r="A30" s="1"/>
      <c r="B30" s="8" t="s">
        <v>227</v>
      </c>
      <c r="C30" s="1"/>
      <c r="D30" s="1"/>
      <c r="E30" s="1"/>
      <c r="F30" s="133"/>
      <c r="G30" s="130">
        <v>2657</v>
      </c>
      <c r="H30" s="121"/>
      <c r="I30" s="131">
        <v>3743</v>
      </c>
      <c r="J30" s="132"/>
      <c r="K30" s="133"/>
      <c r="L30" s="130">
        <f>SUM(G30)</f>
        <v>2657</v>
      </c>
      <c r="M30" s="124"/>
      <c r="N30" s="131">
        <f>SUM(I30)</f>
        <v>3743</v>
      </c>
    </row>
    <row r="31" spans="1:14" s="107" customFormat="1" ht="18.75">
      <c r="A31" s="1"/>
      <c r="B31" s="8"/>
      <c r="C31" s="1"/>
      <c r="D31" s="1"/>
      <c r="E31" s="1"/>
      <c r="F31" s="223"/>
      <c r="G31" s="121"/>
      <c r="H31" s="121"/>
      <c r="I31" s="122"/>
      <c r="J31" s="123"/>
      <c r="K31" s="223"/>
      <c r="L31" s="128"/>
      <c r="M31" s="124"/>
      <c r="N31" s="122"/>
    </row>
    <row r="32" spans="1:14" s="107" customFormat="1" ht="19.5" thickBot="1">
      <c r="A32" s="1"/>
      <c r="B32" s="170" t="s">
        <v>17</v>
      </c>
      <c r="C32" s="171"/>
      <c r="D32" s="171"/>
      <c r="E32" s="171"/>
      <c r="F32" s="172">
        <f>SUM(G32-I32)/I32</f>
        <v>0.05067762399077278</v>
      </c>
      <c r="G32" s="288">
        <f>SUM('Bursa notes-30.6.13'!C29)</f>
        <v>43725</v>
      </c>
      <c r="H32" s="288"/>
      <c r="I32" s="288">
        <v>41616</v>
      </c>
      <c r="J32" s="289"/>
      <c r="K32" s="172">
        <f>SUM(L32-N32)/N32</f>
        <v>0.05067762399077278</v>
      </c>
      <c r="L32" s="286">
        <f>SUM(G32)</f>
        <v>43725</v>
      </c>
      <c r="M32" s="288"/>
      <c r="N32" s="288">
        <f>SUM(N22:N30)</f>
        <v>41616</v>
      </c>
    </row>
    <row r="33" spans="1:15" s="107" customFormat="1" ht="31.5">
      <c r="A33" s="1"/>
      <c r="B33" s="8"/>
      <c r="C33" s="1"/>
      <c r="D33" s="1"/>
      <c r="E33" s="1"/>
      <c r="F33" s="223"/>
      <c r="G33" s="121"/>
      <c r="H33" s="173" t="s">
        <v>165</v>
      </c>
      <c r="I33" s="122"/>
      <c r="J33" s="232" t="s">
        <v>165</v>
      </c>
      <c r="K33" s="223"/>
      <c r="L33" s="128"/>
      <c r="M33" s="173" t="s">
        <v>165</v>
      </c>
      <c r="N33" s="122"/>
      <c r="O33" s="173" t="s">
        <v>165</v>
      </c>
    </row>
    <row r="34" spans="1:15" s="107" customFormat="1" ht="21.75" thickBot="1">
      <c r="A34" s="1"/>
      <c r="B34" s="8" t="s">
        <v>18</v>
      </c>
      <c r="C34" s="1"/>
      <c r="D34" s="115"/>
      <c r="E34" s="125"/>
      <c r="F34" s="224"/>
      <c r="G34" s="134">
        <v>-7964</v>
      </c>
      <c r="H34" s="225">
        <f>-SUM(G34/G32)</f>
        <v>0.18213836477987422</v>
      </c>
      <c r="I34" s="134">
        <v>-8533</v>
      </c>
      <c r="J34" s="225">
        <f>-SUM(I34/I32)</f>
        <v>0.20504133025759325</v>
      </c>
      <c r="K34" s="224"/>
      <c r="L34" s="134">
        <f>SUM(G34)</f>
        <v>-7964</v>
      </c>
      <c r="M34" s="225">
        <f>-SUM(L34/L32)</f>
        <v>0.18213836477987422</v>
      </c>
      <c r="N34" s="130">
        <f>SUM(I34)</f>
        <v>-8533</v>
      </c>
      <c r="O34" s="225">
        <f>-SUM(N34/N32)</f>
        <v>0.20504133025759325</v>
      </c>
    </row>
    <row r="35" spans="1:15" s="107" customFormat="1" ht="19.5" thickBot="1">
      <c r="A35" s="1"/>
      <c r="B35" s="8" t="s">
        <v>138</v>
      </c>
      <c r="C35" s="1"/>
      <c r="D35" s="1"/>
      <c r="E35" s="1"/>
      <c r="F35" s="133">
        <f>SUM(G35-I35)/I35</f>
        <v>0.0809479188707191</v>
      </c>
      <c r="G35" s="140">
        <f>SUM(G32:G34)</f>
        <v>35761</v>
      </c>
      <c r="H35" s="122"/>
      <c r="I35" s="140">
        <f>SUM(I32:I34)</f>
        <v>33083</v>
      </c>
      <c r="J35" s="122"/>
      <c r="K35" s="133">
        <f>SUM(L35-N35)/N35</f>
        <v>0.0809479188707191</v>
      </c>
      <c r="L35" s="140">
        <f>SUM(L32:L34)</f>
        <v>35761</v>
      </c>
      <c r="M35" s="122"/>
      <c r="N35" s="140">
        <f>SUM(N32:N34)</f>
        <v>33083</v>
      </c>
      <c r="O35" s="122"/>
    </row>
    <row r="36" spans="1:15" s="107" customFormat="1" ht="19.5" thickTop="1">
      <c r="A36" s="1"/>
      <c r="B36" s="8"/>
      <c r="C36" s="1"/>
      <c r="D36" s="1"/>
      <c r="E36" s="1"/>
      <c r="F36" s="223"/>
      <c r="G36" s="121"/>
      <c r="H36" s="121"/>
      <c r="I36" s="122"/>
      <c r="J36" s="121"/>
      <c r="K36" s="223"/>
      <c r="L36" s="124"/>
      <c r="M36" s="121"/>
      <c r="N36" s="122"/>
      <c r="O36" s="121"/>
    </row>
    <row r="37" spans="1:15" s="107" customFormat="1" ht="18.75">
      <c r="A37" s="1"/>
      <c r="B37" s="8" t="s">
        <v>139</v>
      </c>
      <c r="C37" s="1"/>
      <c r="D37" s="1"/>
      <c r="E37" s="1"/>
      <c r="F37" s="223"/>
      <c r="G37" s="121"/>
      <c r="H37" s="121"/>
      <c r="I37" s="122"/>
      <c r="J37" s="121"/>
      <c r="K37" s="223"/>
      <c r="L37" s="124"/>
      <c r="M37" s="121"/>
      <c r="N37" s="122"/>
      <c r="O37" s="121"/>
    </row>
    <row r="38" spans="1:15" s="107" customFormat="1" ht="19.5" thickBot="1">
      <c r="A38" s="1"/>
      <c r="B38" s="170" t="s">
        <v>140</v>
      </c>
      <c r="C38" s="171"/>
      <c r="D38" s="171"/>
      <c r="E38" s="171"/>
      <c r="F38" s="172">
        <f>SUM(G38-I38)/I38</f>
        <v>0.11217540733197556</v>
      </c>
      <c r="G38" s="286">
        <f>SUM(G35-G39)</f>
        <v>34949</v>
      </c>
      <c r="H38" s="172"/>
      <c r="I38" s="286">
        <f>SUM(I35-I39)</f>
        <v>31424</v>
      </c>
      <c r="J38" s="287"/>
      <c r="K38" s="172">
        <f>SUM(L38-N38)/N38</f>
        <v>0.11217540733197556</v>
      </c>
      <c r="L38" s="286">
        <f>SUM(L35-L39)</f>
        <v>34949</v>
      </c>
      <c r="M38" s="172"/>
      <c r="N38" s="286">
        <f>SUM(I38)</f>
        <v>31424</v>
      </c>
      <c r="O38" s="172"/>
    </row>
    <row r="39" spans="1:15" s="107" customFormat="1" ht="18.75">
      <c r="A39" s="1"/>
      <c r="B39" s="8" t="s">
        <v>141</v>
      </c>
      <c r="C39" s="1"/>
      <c r="D39" s="115"/>
      <c r="E39" s="125"/>
      <c r="F39" s="224"/>
      <c r="G39" s="126">
        <v>812</v>
      </c>
      <c r="H39" s="174">
        <f>SUM(G39/G32)</f>
        <v>0.018570611778158948</v>
      </c>
      <c r="I39" s="129">
        <v>1659</v>
      </c>
      <c r="J39" s="174">
        <f>SUM(I39/I32)</f>
        <v>0.039864475201845447</v>
      </c>
      <c r="K39" s="224"/>
      <c r="L39" s="129">
        <f>SUM(G39)</f>
        <v>812</v>
      </c>
      <c r="M39" s="174">
        <f>SUM(L39/L32)</f>
        <v>0.018570611778158948</v>
      </c>
      <c r="N39" s="129">
        <f>SUM(I39)</f>
        <v>1659</v>
      </c>
      <c r="O39" s="174">
        <f>SUM(N39/N32)</f>
        <v>0.039864475201845447</v>
      </c>
    </row>
    <row r="40" spans="1:15" s="107" customFormat="1" ht="32.25" thickBot="1">
      <c r="A40" s="1"/>
      <c r="B40" s="8"/>
      <c r="C40" s="1"/>
      <c r="D40" s="1"/>
      <c r="E40" s="1"/>
      <c r="F40" s="223"/>
      <c r="G40" s="121"/>
      <c r="H40" s="175" t="s">
        <v>166</v>
      </c>
      <c r="I40" s="121"/>
      <c r="J40" s="233" t="s">
        <v>166</v>
      </c>
      <c r="K40" s="223"/>
      <c r="L40" s="124"/>
      <c r="M40" s="175" t="s">
        <v>166</v>
      </c>
      <c r="N40" s="134"/>
      <c r="O40" s="175" t="s">
        <v>166</v>
      </c>
    </row>
    <row r="41" spans="1:14" s="107" customFormat="1" ht="19.5" thickBot="1">
      <c r="A41" s="1"/>
      <c r="B41" s="8" t="s">
        <v>138</v>
      </c>
      <c r="C41" s="1"/>
      <c r="D41" s="1"/>
      <c r="E41" s="1"/>
      <c r="F41" s="133">
        <f>SUM(G41-I41)/I41</f>
        <v>0.0809479188707191</v>
      </c>
      <c r="G41" s="135">
        <f>SUM(G38:G40)</f>
        <v>35761</v>
      </c>
      <c r="H41" s="121"/>
      <c r="I41" s="135">
        <f>SUM(I38:I40)</f>
        <v>33083</v>
      </c>
      <c r="J41" s="123"/>
      <c r="K41" s="133">
        <f>SUM(L41-N41)/N41</f>
        <v>0.0809479188707191</v>
      </c>
      <c r="L41" s="135">
        <f>SUM(L38:L40)</f>
        <v>35761</v>
      </c>
      <c r="M41" s="124"/>
      <c r="N41" s="135">
        <f>SUM(N38:N40)</f>
        <v>33083</v>
      </c>
    </row>
    <row r="42" spans="1:14" s="107" customFormat="1" ht="19.5" thickTop="1">
      <c r="A42" s="1"/>
      <c r="B42" s="8"/>
      <c r="C42" s="1"/>
      <c r="D42" s="1"/>
      <c r="E42" s="1"/>
      <c r="F42" s="1"/>
      <c r="G42" s="122"/>
      <c r="H42" s="121"/>
      <c r="I42" s="122"/>
      <c r="J42" s="123"/>
      <c r="K42" s="223"/>
      <c r="L42" s="122"/>
      <c r="M42" s="124"/>
      <c r="N42" s="122"/>
    </row>
    <row r="43" spans="1:14" s="107" customFormat="1" ht="19.5" thickBot="1">
      <c r="A43" s="1"/>
      <c r="B43" s="8" t="s">
        <v>137</v>
      </c>
      <c r="C43" s="1"/>
      <c r="D43" s="1"/>
      <c r="E43" s="1"/>
      <c r="F43" s="125"/>
      <c r="G43" s="141">
        <v>832020</v>
      </c>
      <c r="H43" s="121"/>
      <c r="I43" s="141">
        <v>832002</v>
      </c>
      <c r="J43" s="142"/>
      <c r="K43" s="133">
        <f>SUM(L43-N43)/N43</f>
        <v>2.1634563378453416E-05</v>
      </c>
      <c r="L43" s="143">
        <f>SUM(G43)</f>
        <v>832020</v>
      </c>
      <c r="M43" s="124"/>
      <c r="N43" s="141">
        <f>SUM(I43)</f>
        <v>832002</v>
      </c>
    </row>
    <row r="44" spans="1:14" s="107" customFormat="1" ht="19.5" thickTop="1">
      <c r="A44" s="1"/>
      <c r="B44" s="8"/>
      <c r="C44" s="1"/>
      <c r="D44" s="1"/>
      <c r="E44" s="1"/>
      <c r="F44" s="1"/>
      <c r="G44" s="129"/>
      <c r="H44" s="121"/>
      <c r="I44" s="129"/>
      <c r="J44" s="142"/>
      <c r="K44" s="223"/>
      <c r="L44" s="124"/>
      <c r="M44" s="124"/>
      <c r="N44" s="124"/>
    </row>
    <row r="45" spans="1:14" s="107" customFormat="1" ht="18.75">
      <c r="A45" s="1"/>
      <c r="B45" s="8" t="s">
        <v>19</v>
      </c>
      <c r="C45" s="1"/>
      <c r="D45" s="1"/>
      <c r="E45" s="1"/>
      <c r="F45" s="1"/>
      <c r="G45" s="121"/>
      <c r="H45" s="121"/>
      <c r="I45" s="121"/>
      <c r="J45" s="119"/>
      <c r="K45" s="223"/>
      <c r="L45" s="124"/>
      <c r="M45" s="124"/>
      <c r="N45" s="124"/>
    </row>
    <row r="46" spans="1:15" s="107" customFormat="1" ht="19.5" thickBot="1">
      <c r="A46" s="1"/>
      <c r="B46" s="170" t="s">
        <v>20</v>
      </c>
      <c r="C46" s="171"/>
      <c r="D46" s="171"/>
      <c r="E46" s="171"/>
      <c r="F46" s="172">
        <f>SUM(G46-I46)/I46</f>
        <v>0.11215134642318475</v>
      </c>
      <c r="G46" s="184">
        <f>SUM(G38/G43)*100</f>
        <v>4.200499987981058</v>
      </c>
      <c r="H46" s="185"/>
      <c r="I46" s="184">
        <f>SUM(I38/I43)*100</f>
        <v>3.77691399780289</v>
      </c>
      <c r="J46" s="186"/>
      <c r="K46" s="172">
        <f>SUM(L46-N46)/N46</f>
        <v>0.11215134642318475</v>
      </c>
      <c r="L46" s="187">
        <f>SUM(G46)</f>
        <v>4.200499987981058</v>
      </c>
      <c r="M46" s="185"/>
      <c r="N46" s="184">
        <f>SUM(N38/N43)*100</f>
        <v>3.77691399780289</v>
      </c>
      <c r="O46" s="188"/>
    </row>
    <row r="47" spans="1:14" s="107" customFormat="1" ht="19.5" thickTop="1">
      <c r="A47" s="1"/>
      <c r="B47" s="8"/>
      <c r="C47" s="1"/>
      <c r="D47" s="1"/>
      <c r="E47" s="1"/>
      <c r="F47" s="1"/>
      <c r="G47" s="121"/>
      <c r="H47" s="121"/>
      <c r="I47" s="121"/>
      <c r="J47" s="119"/>
      <c r="K47" s="1"/>
      <c r="L47" s="124"/>
      <c r="M47" s="124"/>
      <c r="N47" s="124"/>
    </row>
    <row r="48" spans="1:14" s="107" customFormat="1" ht="19.5" thickBot="1">
      <c r="A48" s="1"/>
      <c r="B48" s="8" t="s">
        <v>21</v>
      </c>
      <c r="C48" s="1"/>
      <c r="D48" s="1"/>
      <c r="E48" s="1"/>
      <c r="F48" s="1"/>
      <c r="G48" s="144" t="s">
        <v>22</v>
      </c>
      <c r="H48" s="121"/>
      <c r="I48" s="144" t="s">
        <v>22</v>
      </c>
      <c r="J48" s="145"/>
      <c r="K48" s="1"/>
      <c r="L48" s="146" t="str">
        <f>'[1]Condensed PL-31.3.2005-final'!F44</f>
        <v>NA</v>
      </c>
      <c r="M48" s="124"/>
      <c r="N48" s="146" t="s">
        <v>22</v>
      </c>
    </row>
    <row r="49" spans="1:14" s="107" customFormat="1" ht="19.5" thickTop="1">
      <c r="A49" s="1"/>
      <c r="B49" s="1"/>
      <c r="C49" s="1"/>
      <c r="D49" s="1"/>
      <c r="E49" s="1"/>
      <c r="F49" s="1"/>
      <c r="G49" s="147"/>
      <c r="H49" s="147"/>
      <c r="I49" s="148"/>
      <c r="J49" s="119"/>
      <c r="K49" s="32"/>
      <c r="L49" s="149"/>
      <c r="M49" s="149"/>
      <c r="N49" s="150"/>
    </row>
    <row r="50" spans="1:14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5.75">
      <c r="A51" s="5"/>
      <c r="B51" s="6" t="s">
        <v>277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5.75">
      <c r="A52" s="5"/>
      <c r="B52" s="52" t="s">
        <v>205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5.75">
      <c r="A53" s="5"/>
      <c r="B53" s="6" t="s">
        <v>23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2:14" ht="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2:14" ht="1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4" ht="1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1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2:14" ht="1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2:14" ht="1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</sheetData>
  <sheetProtection/>
  <mergeCells count="2">
    <mergeCell ref="G10:I10"/>
    <mergeCell ref="L10:N10"/>
  </mergeCells>
  <printOptions/>
  <pageMargins left="0.75" right="0.75" top="1" bottom="1" header="0.5" footer="0.5"/>
  <pageSetup fitToHeight="1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PageLayoutView="0" workbookViewId="0" topLeftCell="A20">
      <selection activeCell="E26" sqref="E26"/>
    </sheetView>
  </sheetViews>
  <sheetFormatPr defaultColWidth="9.140625" defaultRowHeight="12.75"/>
  <cols>
    <col min="1" max="2" width="9.140625" style="49" customWidth="1"/>
    <col min="3" max="3" width="13.140625" style="49" customWidth="1"/>
    <col min="4" max="4" width="20.421875" style="49" customWidth="1"/>
    <col min="5" max="5" width="9.57421875" style="49" customWidth="1"/>
    <col min="6" max="6" width="22.421875" style="49" customWidth="1"/>
    <col min="7" max="7" width="20.8515625" style="49" customWidth="1"/>
    <col min="8" max="8" width="10.28125" style="49" customWidth="1"/>
    <col min="9" max="9" width="23.7109375" style="49" customWidth="1"/>
    <col min="10" max="10" width="10.421875" style="49" customWidth="1"/>
    <col min="11" max="11" width="13.421875" style="49" customWidth="1"/>
    <col min="12" max="12" width="22.8515625" style="49" customWidth="1"/>
    <col min="13" max="13" width="12.00390625" style="49" customWidth="1"/>
    <col min="14" max="14" width="26.421875" style="49" customWidth="1"/>
    <col min="15" max="16384" width="9.140625" style="49" customWidth="1"/>
  </cols>
  <sheetData>
    <row r="1" s="152" customFormat="1" ht="26.25">
      <c r="A1" s="151" t="s">
        <v>217</v>
      </c>
    </row>
    <row r="2" s="152" customFormat="1" ht="23.25">
      <c r="A2" s="153" t="s">
        <v>3</v>
      </c>
    </row>
    <row r="3" s="152" customFormat="1" ht="23.25">
      <c r="A3" s="154"/>
    </row>
    <row r="4" s="152" customFormat="1" ht="23.25">
      <c r="A4" s="153" t="s">
        <v>266</v>
      </c>
    </row>
    <row r="5" s="152" customFormat="1" ht="23.25">
      <c r="A5" s="154"/>
    </row>
    <row r="6" s="152" customFormat="1" ht="23.25">
      <c r="A6" s="154"/>
    </row>
    <row r="7" spans="1:14" s="152" customFormat="1" ht="23.25">
      <c r="A7" s="155" t="s">
        <v>288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</row>
    <row r="8" spans="1:14" ht="15.75">
      <c r="A8" s="246"/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</row>
    <row r="9" spans="1:14" s="61" customFormat="1" ht="18.75">
      <c r="A9" s="85"/>
      <c r="B9" s="85"/>
      <c r="C9" s="85"/>
      <c r="D9" s="85"/>
      <c r="E9" s="85"/>
      <c r="F9" s="85"/>
      <c r="G9" s="248"/>
      <c r="H9" s="85"/>
      <c r="I9" s="249"/>
      <c r="J9" s="250"/>
      <c r="K9" s="85"/>
      <c r="L9" s="248"/>
      <c r="M9" s="85"/>
      <c r="N9" s="249"/>
    </row>
    <row r="10" spans="1:14" s="61" customFormat="1" ht="18.75">
      <c r="A10" s="85"/>
      <c r="B10" s="85"/>
      <c r="C10" s="85"/>
      <c r="D10" s="85"/>
      <c r="E10" s="85"/>
      <c r="F10" s="85"/>
      <c r="G10" s="442" t="s">
        <v>4</v>
      </c>
      <c r="H10" s="443"/>
      <c r="I10" s="444"/>
      <c r="J10" s="250"/>
      <c r="K10" s="53"/>
      <c r="L10" s="442" t="s">
        <v>5</v>
      </c>
      <c r="M10" s="443"/>
      <c r="N10" s="444"/>
    </row>
    <row r="11" spans="1:14" s="61" customFormat="1" ht="18.75">
      <c r="A11" s="85"/>
      <c r="B11" s="85"/>
      <c r="C11" s="85"/>
      <c r="D11" s="85"/>
      <c r="E11" s="85"/>
      <c r="F11" s="85"/>
      <c r="G11" s="251" t="s">
        <v>6</v>
      </c>
      <c r="H11" s="251"/>
      <c r="I11" s="251" t="s">
        <v>7</v>
      </c>
      <c r="J11" s="250"/>
      <c r="K11" s="53"/>
      <c r="L11" s="251" t="s">
        <v>6</v>
      </c>
      <c r="M11" s="252"/>
      <c r="N11" s="251" t="s">
        <v>8</v>
      </c>
    </row>
    <row r="12" spans="1:14" s="61" customFormat="1" ht="18.75">
      <c r="A12" s="85"/>
      <c r="B12" s="85"/>
      <c r="C12" s="85"/>
      <c r="D12" s="85"/>
      <c r="E12" s="85"/>
      <c r="F12" s="85"/>
      <c r="G12" s="253" t="s">
        <v>9</v>
      </c>
      <c r="H12" s="253"/>
      <c r="I12" s="253" t="s">
        <v>9</v>
      </c>
      <c r="J12" s="250"/>
      <c r="K12" s="53"/>
      <c r="L12" s="254" t="s">
        <v>9</v>
      </c>
      <c r="M12" s="255"/>
      <c r="N12" s="254" t="s">
        <v>10</v>
      </c>
    </row>
    <row r="13" spans="1:14" s="61" customFormat="1" ht="18.75">
      <c r="A13" s="85"/>
      <c r="B13" s="85"/>
      <c r="C13" s="85"/>
      <c r="D13" s="85"/>
      <c r="E13" s="85"/>
      <c r="F13" s="85"/>
      <c r="G13" s="251" t="s">
        <v>153</v>
      </c>
      <c r="H13" s="254"/>
      <c r="I13" s="251" t="s">
        <v>153</v>
      </c>
      <c r="J13" s="250"/>
      <c r="K13" s="53"/>
      <c r="L13" s="251" t="s">
        <v>153</v>
      </c>
      <c r="M13" s="254"/>
      <c r="N13" s="251" t="s">
        <v>153</v>
      </c>
    </row>
    <row r="14" spans="1:14" s="61" customFormat="1" ht="18.75">
      <c r="A14" s="85"/>
      <c r="B14" s="85"/>
      <c r="C14" s="85"/>
      <c r="D14" s="85"/>
      <c r="E14" s="85"/>
      <c r="F14" s="85"/>
      <c r="G14" s="254" t="s">
        <v>287</v>
      </c>
      <c r="H14" s="254"/>
      <c r="I14" s="254" t="s">
        <v>231</v>
      </c>
      <c r="J14" s="250"/>
      <c r="K14" s="53"/>
      <c r="L14" s="256" t="s">
        <v>287</v>
      </c>
      <c r="M14" s="254"/>
      <c r="N14" s="254" t="s">
        <v>231</v>
      </c>
    </row>
    <row r="15" spans="1:14" s="61" customFormat="1" ht="18.75">
      <c r="A15" s="85"/>
      <c r="B15" s="85"/>
      <c r="C15" s="85"/>
      <c r="D15" s="85"/>
      <c r="E15" s="85"/>
      <c r="F15" s="257"/>
      <c r="G15" s="258" t="s">
        <v>265</v>
      </c>
      <c r="H15" s="255"/>
      <c r="I15" s="258" t="s">
        <v>229</v>
      </c>
      <c r="J15" s="259"/>
      <c r="K15" s="257"/>
      <c r="L15" s="260" t="s">
        <v>265</v>
      </c>
      <c r="M15" s="255"/>
      <c r="N15" s="258" t="s">
        <v>229</v>
      </c>
    </row>
    <row r="16" spans="1:14" s="61" customFormat="1" ht="28.5" customHeight="1">
      <c r="A16" s="85"/>
      <c r="B16" s="85"/>
      <c r="C16" s="85"/>
      <c r="D16" s="85"/>
      <c r="E16" s="85"/>
      <c r="F16" s="261"/>
      <c r="G16" s="253" t="s">
        <v>2</v>
      </c>
      <c r="H16" s="253"/>
      <c r="I16" s="253" t="s">
        <v>2</v>
      </c>
      <c r="J16" s="250"/>
      <c r="K16" s="261"/>
      <c r="L16" s="253" t="s">
        <v>2</v>
      </c>
      <c r="M16" s="262"/>
      <c r="N16" s="253" t="s">
        <v>2</v>
      </c>
    </row>
    <row r="17" spans="1:14" s="61" customFormat="1" ht="18.75">
      <c r="A17" s="85"/>
      <c r="B17" s="85"/>
      <c r="C17" s="85"/>
      <c r="D17" s="85"/>
      <c r="E17" s="85"/>
      <c r="F17" s="85"/>
      <c r="G17" s="263"/>
      <c r="H17" s="263"/>
      <c r="I17" s="264"/>
      <c r="J17" s="265"/>
      <c r="K17" s="257"/>
      <c r="L17" s="266"/>
      <c r="M17" s="267"/>
      <c r="N17" s="267"/>
    </row>
    <row r="18" spans="1:14" s="61" customFormat="1" ht="18.75">
      <c r="A18" s="85"/>
      <c r="B18" s="85"/>
      <c r="C18" s="85"/>
      <c r="D18" s="85"/>
      <c r="E18" s="85"/>
      <c r="F18" s="85"/>
      <c r="G18" s="267"/>
      <c r="H18" s="267"/>
      <c r="I18" s="267"/>
      <c r="J18" s="265"/>
      <c r="K18" s="85"/>
      <c r="L18" s="267"/>
      <c r="M18" s="267"/>
      <c r="N18" s="267"/>
    </row>
    <row r="19" spans="1:14" s="61" customFormat="1" ht="18.75">
      <c r="A19" s="85"/>
      <c r="B19" s="53"/>
      <c r="C19" s="85"/>
      <c r="D19" s="85"/>
      <c r="E19" s="85"/>
      <c r="F19" s="85"/>
      <c r="G19" s="267"/>
      <c r="H19" s="267"/>
      <c r="I19" s="268"/>
      <c r="J19" s="269"/>
      <c r="K19" s="85"/>
      <c r="L19" s="270"/>
      <c r="M19" s="270"/>
      <c r="N19" s="268"/>
    </row>
    <row r="20" spans="1:14" s="61" customFormat="1" ht="18.75">
      <c r="A20" s="85"/>
      <c r="B20" s="53"/>
      <c r="C20" s="85"/>
      <c r="D20" s="85"/>
      <c r="E20" s="85"/>
      <c r="F20" s="85"/>
      <c r="G20" s="267"/>
      <c r="H20" s="267"/>
      <c r="I20" s="268"/>
      <c r="J20" s="269"/>
      <c r="K20" s="85"/>
      <c r="L20" s="270"/>
      <c r="M20" s="270"/>
      <c r="N20" s="268"/>
    </row>
    <row r="21" spans="1:14" s="61" customFormat="1" ht="18.75">
      <c r="A21" s="85"/>
      <c r="B21" s="53" t="s">
        <v>138</v>
      </c>
      <c r="C21" s="85"/>
      <c r="D21" s="85"/>
      <c r="E21" s="85"/>
      <c r="F21" s="271"/>
      <c r="G21" s="268">
        <f>SUM('Condensed IS-30.6.2013'!G41)</f>
        <v>35761</v>
      </c>
      <c r="H21" s="267"/>
      <c r="I21" s="268">
        <f>SUM('Condensed IS-30.6.2013'!I35)</f>
        <v>33083</v>
      </c>
      <c r="J21" s="269"/>
      <c r="K21" s="271"/>
      <c r="L21" s="268">
        <f>SUM(G21)</f>
        <v>35761</v>
      </c>
      <c r="M21" s="270"/>
      <c r="N21" s="268">
        <f>SUM(I21)</f>
        <v>33083</v>
      </c>
    </row>
    <row r="22" spans="1:14" s="61" customFormat="1" ht="18.75">
      <c r="A22" s="85"/>
      <c r="B22" s="53"/>
      <c r="C22" s="85"/>
      <c r="D22" s="85"/>
      <c r="E22" s="85"/>
      <c r="F22" s="85"/>
      <c r="G22" s="267"/>
      <c r="H22" s="267"/>
      <c r="I22" s="268"/>
      <c r="J22" s="269"/>
      <c r="K22" s="85"/>
      <c r="L22" s="268"/>
      <c r="M22" s="270"/>
      <c r="N22" s="268"/>
    </row>
    <row r="23" spans="1:14" s="61" customFormat="1" ht="18.75">
      <c r="A23" s="85"/>
      <c r="B23" s="53"/>
      <c r="C23" s="85"/>
      <c r="D23" s="85"/>
      <c r="E23" s="85"/>
      <c r="F23" s="85"/>
      <c r="G23" s="272"/>
      <c r="H23" s="267"/>
      <c r="I23" s="272"/>
      <c r="J23" s="273"/>
      <c r="K23" s="85"/>
      <c r="L23" s="268"/>
      <c r="M23" s="270"/>
      <c r="N23" s="272"/>
    </row>
    <row r="24" spans="1:14" s="61" customFormat="1" ht="18.75">
      <c r="A24" s="85"/>
      <c r="B24" s="53" t="s">
        <v>209</v>
      </c>
      <c r="C24" s="85"/>
      <c r="D24" s="85"/>
      <c r="E24" s="85"/>
      <c r="F24" s="271"/>
      <c r="G24" s="272"/>
      <c r="H24" s="267"/>
      <c r="I24" s="272"/>
      <c r="J24" s="273"/>
      <c r="K24" s="271"/>
      <c r="L24" s="268"/>
      <c r="M24" s="270"/>
      <c r="N24" s="268"/>
    </row>
    <row r="25" spans="1:14" s="61" customFormat="1" ht="18.75">
      <c r="A25" s="85"/>
      <c r="B25" s="53"/>
      <c r="C25" s="85"/>
      <c r="D25" s="85"/>
      <c r="E25" s="85"/>
      <c r="F25" s="85"/>
      <c r="G25" s="267"/>
      <c r="H25" s="267"/>
      <c r="I25" s="272"/>
      <c r="J25" s="273"/>
      <c r="K25" s="85"/>
      <c r="L25" s="268"/>
      <c r="M25" s="270"/>
      <c r="N25" s="272"/>
    </row>
    <row r="26" spans="1:14" s="61" customFormat="1" ht="18.75">
      <c r="A26" s="85"/>
      <c r="B26" s="53" t="s">
        <v>208</v>
      </c>
      <c r="C26" s="85"/>
      <c r="D26" s="85"/>
      <c r="E26" s="85"/>
      <c r="F26" s="271"/>
      <c r="G26" s="272">
        <v>1169</v>
      </c>
      <c r="H26" s="267"/>
      <c r="I26" s="272">
        <v>1968</v>
      </c>
      <c r="J26" s="273"/>
      <c r="K26" s="271"/>
      <c r="L26" s="268">
        <f>SUM(G26)</f>
        <v>1169</v>
      </c>
      <c r="M26" s="270"/>
      <c r="N26" s="274">
        <f>SUM(I26)</f>
        <v>1968</v>
      </c>
    </row>
    <row r="27" spans="1:14" s="61" customFormat="1" ht="18.75">
      <c r="A27" s="85"/>
      <c r="B27" s="53"/>
      <c r="C27" s="85"/>
      <c r="D27" s="85"/>
      <c r="E27" s="85"/>
      <c r="F27" s="271"/>
      <c r="G27" s="272"/>
      <c r="H27" s="267"/>
      <c r="I27" s="272"/>
      <c r="J27" s="273"/>
      <c r="K27" s="271"/>
      <c r="L27" s="268"/>
      <c r="M27" s="270"/>
      <c r="N27" s="274"/>
    </row>
    <row r="28" spans="1:14" s="61" customFormat="1" ht="18.75">
      <c r="A28" s="85"/>
      <c r="B28" s="53" t="s">
        <v>246</v>
      </c>
      <c r="C28" s="85"/>
      <c r="D28" s="85"/>
      <c r="E28" s="85"/>
      <c r="F28" s="271"/>
      <c r="G28" s="272">
        <v>-1098</v>
      </c>
      <c r="H28" s="267"/>
      <c r="I28" s="274">
        <v>-826</v>
      </c>
      <c r="J28" s="273"/>
      <c r="K28" s="271"/>
      <c r="L28" s="274">
        <f>SUM(G28)</f>
        <v>-1098</v>
      </c>
      <c r="M28" s="270"/>
      <c r="N28" s="274">
        <v>-826</v>
      </c>
    </row>
    <row r="29" spans="1:14" s="61" customFormat="1" ht="18.75">
      <c r="A29" s="85"/>
      <c r="B29" s="53"/>
      <c r="C29" s="85"/>
      <c r="D29" s="85"/>
      <c r="E29" s="85"/>
      <c r="F29" s="85"/>
      <c r="G29" s="267"/>
      <c r="H29" s="267"/>
      <c r="I29" s="272"/>
      <c r="J29" s="273"/>
      <c r="K29" s="271"/>
      <c r="L29" s="275"/>
      <c r="M29" s="270"/>
      <c r="N29" s="272"/>
    </row>
    <row r="30" spans="1:14" s="61" customFormat="1" ht="21">
      <c r="A30" s="85"/>
      <c r="B30" s="53"/>
      <c r="C30" s="85"/>
      <c r="D30" s="85"/>
      <c r="E30" s="85"/>
      <c r="F30" s="85"/>
      <c r="G30" s="276">
        <v>0</v>
      </c>
      <c r="H30" s="267"/>
      <c r="I30" s="277">
        <v>0</v>
      </c>
      <c r="J30" s="278"/>
      <c r="K30" s="271"/>
      <c r="L30" s="276">
        <f>SUM(G30)</f>
        <v>0</v>
      </c>
      <c r="M30" s="270"/>
      <c r="N30" s="277">
        <f>SUM(I30)</f>
        <v>0</v>
      </c>
    </row>
    <row r="31" spans="1:14" s="61" customFormat="1" ht="18.75">
      <c r="A31" s="85"/>
      <c r="B31" s="53"/>
      <c r="C31" s="85"/>
      <c r="D31" s="85"/>
      <c r="E31" s="85"/>
      <c r="F31" s="85"/>
      <c r="G31" s="267"/>
      <c r="H31" s="267"/>
      <c r="I31" s="268"/>
      <c r="J31" s="269"/>
      <c r="K31" s="85"/>
      <c r="L31" s="275"/>
      <c r="M31" s="270"/>
      <c r="N31" s="268"/>
    </row>
    <row r="32" spans="1:14" s="61" customFormat="1" ht="21">
      <c r="A32" s="85"/>
      <c r="B32" s="53" t="s">
        <v>202</v>
      </c>
      <c r="C32" s="85"/>
      <c r="D32" s="85"/>
      <c r="E32" s="85"/>
      <c r="F32" s="271"/>
      <c r="G32" s="279">
        <f>SUM(G21:G30)</f>
        <v>35832</v>
      </c>
      <c r="H32" s="268"/>
      <c r="I32" s="279">
        <f>SUM(I21:I30)</f>
        <v>34225</v>
      </c>
      <c r="J32" s="269"/>
      <c r="K32" s="271"/>
      <c r="L32" s="280">
        <f>SUM(G32)</f>
        <v>35832</v>
      </c>
      <c r="M32" s="268"/>
      <c r="N32" s="279">
        <f>SUM(N21:N30)</f>
        <v>34225</v>
      </c>
    </row>
    <row r="33" spans="1:14" s="61" customFormat="1" ht="18.75">
      <c r="A33" s="85"/>
      <c r="B33" s="53"/>
      <c r="C33" s="85"/>
      <c r="D33" s="85"/>
      <c r="E33" s="85"/>
      <c r="F33" s="85"/>
      <c r="G33" s="267"/>
      <c r="H33" s="267"/>
      <c r="I33" s="268"/>
      <c r="J33" s="269"/>
      <c r="K33" s="271"/>
      <c r="L33" s="275"/>
      <c r="M33" s="270"/>
      <c r="N33" s="268"/>
    </row>
    <row r="34" spans="1:14" s="61" customFormat="1" ht="18.75">
      <c r="A34" s="85"/>
      <c r="B34" s="53"/>
      <c r="C34" s="85"/>
      <c r="D34" s="85"/>
      <c r="E34" s="85"/>
      <c r="F34" s="85"/>
      <c r="G34" s="267"/>
      <c r="H34" s="267"/>
      <c r="I34" s="268"/>
      <c r="J34" s="269"/>
      <c r="K34" s="271"/>
      <c r="L34" s="270"/>
      <c r="M34" s="270"/>
      <c r="N34" s="268"/>
    </row>
    <row r="35" spans="1:14" s="61" customFormat="1" ht="18.75">
      <c r="A35" s="85"/>
      <c r="B35" s="53" t="s">
        <v>139</v>
      </c>
      <c r="C35" s="85"/>
      <c r="D35" s="85"/>
      <c r="E35" s="85"/>
      <c r="F35" s="85"/>
      <c r="G35" s="267"/>
      <c r="H35" s="267"/>
      <c r="I35" s="268"/>
      <c r="J35" s="269"/>
      <c r="K35" s="271"/>
      <c r="L35" s="270"/>
      <c r="M35" s="270"/>
      <c r="N35" s="268"/>
    </row>
    <row r="36" spans="1:14" s="61" customFormat="1" ht="18.75">
      <c r="A36" s="85"/>
      <c r="B36" s="53" t="s">
        <v>140</v>
      </c>
      <c r="C36" s="85"/>
      <c r="D36" s="85"/>
      <c r="E36" s="85"/>
      <c r="F36" s="281"/>
      <c r="G36" s="274">
        <f>SUM(G39-G37)</f>
        <v>35025</v>
      </c>
      <c r="H36" s="281"/>
      <c r="I36" s="274">
        <f>SUM(I39-I37)</f>
        <v>32591</v>
      </c>
      <c r="J36" s="269"/>
      <c r="K36" s="271"/>
      <c r="L36" s="274">
        <f>SUM(G36)</f>
        <v>35025</v>
      </c>
      <c r="M36" s="270"/>
      <c r="N36" s="274">
        <f>SUM(I36)</f>
        <v>32591</v>
      </c>
    </row>
    <row r="37" spans="1:14" s="61" customFormat="1" ht="18.75">
      <c r="A37" s="85"/>
      <c r="B37" s="53" t="s">
        <v>141</v>
      </c>
      <c r="C37" s="85"/>
      <c r="D37" s="261"/>
      <c r="E37" s="271"/>
      <c r="G37" s="272">
        <v>807</v>
      </c>
      <c r="H37" s="271"/>
      <c r="I37" s="274">
        <v>1634</v>
      </c>
      <c r="J37" s="271"/>
      <c r="L37" s="274">
        <f>SUM(G37)</f>
        <v>807</v>
      </c>
      <c r="M37" s="271"/>
      <c r="N37" s="274">
        <f>SUM(I37)</f>
        <v>1634</v>
      </c>
    </row>
    <row r="38" spans="1:14" s="61" customFormat="1" ht="18.75">
      <c r="A38" s="85"/>
      <c r="B38" s="53"/>
      <c r="C38" s="85"/>
      <c r="D38" s="85"/>
      <c r="E38" s="85"/>
      <c r="F38" s="85"/>
      <c r="G38" s="267"/>
      <c r="H38" s="267"/>
      <c r="I38" s="267"/>
      <c r="J38" s="265"/>
      <c r="K38" s="85"/>
      <c r="L38" s="270"/>
      <c r="M38" s="270"/>
      <c r="N38" s="282"/>
    </row>
    <row r="39" spans="1:14" s="61" customFormat="1" ht="19.5" thickBot="1">
      <c r="A39" s="85"/>
      <c r="B39" s="53" t="s">
        <v>202</v>
      </c>
      <c r="C39" s="85"/>
      <c r="D39" s="85"/>
      <c r="E39" s="85"/>
      <c r="F39" s="85"/>
      <c r="G39" s="283">
        <f>SUM(G32)</f>
        <v>35832</v>
      </c>
      <c r="H39" s="267"/>
      <c r="I39" s="283">
        <f>SUM(I32)</f>
        <v>34225</v>
      </c>
      <c r="J39" s="269"/>
      <c r="K39" s="85"/>
      <c r="L39" s="283">
        <f>SUM(L36:L38)</f>
        <v>35832</v>
      </c>
      <c r="M39" s="270"/>
      <c r="N39" s="283">
        <f>SUM(N36:N38)</f>
        <v>34225</v>
      </c>
    </row>
    <row r="40" spans="1:14" s="61" customFormat="1" ht="19.5" thickTop="1">
      <c r="A40" s="85"/>
      <c r="B40" s="53"/>
      <c r="C40" s="85"/>
      <c r="D40" s="85"/>
      <c r="E40" s="85"/>
      <c r="F40" s="85"/>
      <c r="G40" s="284"/>
      <c r="H40" s="267"/>
      <c r="I40" s="284"/>
      <c r="J40" s="269"/>
      <c r="K40" s="85"/>
      <c r="L40" s="284"/>
      <c r="M40" s="270"/>
      <c r="N40" s="284"/>
    </row>
    <row r="41" spans="1:14" ht="1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</row>
    <row r="42" spans="1:14" ht="15.75">
      <c r="A42" s="64"/>
      <c r="B42" s="52" t="s">
        <v>278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</row>
    <row r="43" spans="1:14" ht="15.75">
      <c r="A43" s="64"/>
      <c r="B43" s="52" t="s">
        <v>205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</row>
    <row r="44" spans="1:14" ht="15.75">
      <c r="A44" s="64"/>
      <c r="B44" s="52" t="s">
        <v>23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</row>
    <row r="45" spans="1:14" ht="15">
      <c r="A45" s="64"/>
      <c r="B45" s="64"/>
      <c r="C45" s="64"/>
      <c r="D45" s="64"/>
      <c r="E45" s="64"/>
      <c r="F45" s="64"/>
      <c r="G45" s="285"/>
      <c r="H45" s="64"/>
      <c r="I45" s="64"/>
      <c r="J45" s="64"/>
      <c r="K45" s="64"/>
      <c r="L45" s="64"/>
      <c r="M45" s="64"/>
      <c r="N45" s="64"/>
    </row>
    <row r="46" spans="2:14" ht="15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</row>
    <row r="47" spans="2:14" ht="15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</row>
    <row r="48" spans="2:14" ht="15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</row>
    <row r="49" spans="2:14" ht="15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</row>
    <row r="50" spans="2:14" ht="15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</row>
    <row r="51" spans="2:14" ht="15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</row>
  </sheetData>
  <sheetProtection/>
  <mergeCells count="2">
    <mergeCell ref="G10:I10"/>
    <mergeCell ref="L10:N10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PageLayoutView="0" workbookViewId="0" topLeftCell="A16">
      <selection activeCell="M28" sqref="L1:M28"/>
    </sheetView>
  </sheetViews>
  <sheetFormatPr defaultColWidth="9.140625" defaultRowHeight="12.75"/>
  <cols>
    <col min="1" max="5" width="9.140625" style="49" customWidth="1"/>
    <col min="6" max="6" width="18.7109375" style="49" customWidth="1"/>
    <col min="7" max="7" width="17.140625" style="49" customWidth="1"/>
    <col min="8" max="8" width="14.28125" style="218" customWidth="1"/>
    <col min="9" max="9" width="11.8515625" style="50" customWidth="1"/>
    <col min="10" max="10" width="9.140625" style="49" customWidth="1"/>
    <col min="11" max="11" width="14.140625" style="49" customWidth="1"/>
    <col min="12" max="16384" width="9.140625" style="49" customWidth="1"/>
  </cols>
  <sheetData>
    <row r="1" spans="1:9" s="152" customFormat="1" ht="26.25">
      <c r="A1" s="151" t="s">
        <v>217</v>
      </c>
      <c r="H1" s="217"/>
      <c r="I1" s="153"/>
    </row>
    <row r="2" spans="1:9" s="152" customFormat="1" ht="23.25">
      <c r="A2" s="153" t="s">
        <v>3</v>
      </c>
      <c r="H2" s="217"/>
      <c r="I2" s="153"/>
    </row>
    <row r="3" spans="1:9" s="152" customFormat="1" ht="23.25">
      <c r="A3" s="154"/>
      <c r="H3" s="217"/>
      <c r="I3" s="153"/>
    </row>
    <row r="4" spans="1:9" s="152" customFormat="1" ht="23.25">
      <c r="A4" s="153" t="s">
        <v>1</v>
      </c>
      <c r="H4" s="217"/>
      <c r="I4" s="153"/>
    </row>
    <row r="5" spans="8:9" s="152" customFormat="1" ht="23.25">
      <c r="H5" s="217"/>
      <c r="I5" s="153"/>
    </row>
    <row r="6" spans="1:9" s="152" customFormat="1" ht="23.25">
      <c r="A6" s="155" t="s">
        <v>203</v>
      </c>
      <c r="H6" s="217"/>
      <c r="I6" s="153"/>
    </row>
    <row r="7" spans="1:11" ht="18.75">
      <c r="A7" s="53"/>
      <c r="K7" s="54"/>
    </row>
    <row r="8" spans="8:11" ht="14.25">
      <c r="H8" s="219" t="s">
        <v>24</v>
      </c>
      <c r="I8" s="54"/>
      <c r="J8" s="54"/>
      <c r="K8" s="54" t="s">
        <v>24</v>
      </c>
    </row>
    <row r="9" spans="7:11" ht="14.25">
      <c r="G9" s="55"/>
      <c r="H9" s="219" t="s">
        <v>265</v>
      </c>
      <c r="I9" s="54"/>
      <c r="J9" s="56"/>
      <c r="K9" s="54" t="s">
        <v>264</v>
      </c>
    </row>
    <row r="10" spans="8:11" ht="14.25">
      <c r="H10" s="219" t="s">
        <v>2</v>
      </c>
      <c r="I10" s="54"/>
      <c r="J10" s="54"/>
      <c r="K10" s="54" t="s">
        <v>2</v>
      </c>
    </row>
    <row r="11" spans="2:11" ht="20.25">
      <c r="B11" s="57" t="s">
        <v>118</v>
      </c>
      <c r="H11" s="219" t="s">
        <v>158</v>
      </c>
      <c r="I11" s="54"/>
      <c r="K11" s="54" t="s">
        <v>152</v>
      </c>
    </row>
    <row r="13" spans="2:12" ht="18.75">
      <c r="B13" s="58" t="s">
        <v>25</v>
      </c>
      <c r="H13" s="178">
        <v>985512</v>
      </c>
      <c r="I13" s="78"/>
      <c r="J13" s="59"/>
      <c r="K13" s="178">
        <v>960702</v>
      </c>
      <c r="L13" s="176"/>
    </row>
    <row r="14" spans="2:12" ht="18.75">
      <c r="B14" s="58" t="s">
        <v>27</v>
      </c>
      <c r="H14" s="179">
        <v>7850</v>
      </c>
      <c r="I14" s="79"/>
      <c r="J14" s="59"/>
      <c r="K14" s="179">
        <v>7229</v>
      </c>
      <c r="L14" s="176"/>
    </row>
    <row r="15" spans="2:12" ht="18.75">
      <c r="B15" s="58" t="s">
        <v>120</v>
      </c>
      <c r="H15" s="179">
        <v>115493</v>
      </c>
      <c r="I15" s="79"/>
      <c r="J15" s="59"/>
      <c r="K15" s="179">
        <v>111838</v>
      </c>
      <c r="L15" s="176"/>
    </row>
    <row r="16" spans="2:12" ht="18.75">
      <c r="B16" s="58" t="s">
        <v>154</v>
      </c>
      <c r="H16" s="179">
        <v>56218</v>
      </c>
      <c r="I16" s="79"/>
      <c r="J16" s="59"/>
      <c r="K16" s="179">
        <v>53300</v>
      </c>
      <c r="L16" s="176"/>
    </row>
    <row r="17" spans="2:12" ht="18.75">
      <c r="B17" s="58" t="s">
        <v>119</v>
      </c>
      <c r="H17" s="179">
        <v>29550</v>
      </c>
      <c r="I17" s="79"/>
      <c r="J17" s="59"/>
      <c r="K17" s="179">
        <v>29466</v>
      </c>
      <c r="L17" s="176"/>
    </row>
    <row r="18" spans="2:12" ht="18.75">
      <c r="B18" s="58" t="s">
        <v>26</v>
      </c>
      <c r="H18" s="179">
        <v>80227</v>
      </c>
      <c r="I18" s="79"/>
      <c r="J18" s="59"/>
      <c r="K18" s="179">
        <v>74564</v>
      </c>
      <c r="L18" s="176"/>
    </row>
    <row r="19" spans="2:12" ht="18.75">
      <c r="B19" s="58" t="s">
        <v>117</v>
      </c>
      <c r="H19" s="179">
        <v>1110</v>
      </c>
      <c r="I19" s="79"/>
      <c r="J19" s="59"/>
      <c r="K19" s="179">
        <v>539</v>
      </c>
      <c r="L19" s="176"/>
    </row>
    <row r="20" spans="2:12" ht="18.75">
      <c r="B20" s="85" t="s">
        <v>218</v>
      </c>
      <c r="H20" s="179">
        <v>3219</v>
      </c>
      <c r="I20" s="79"/>
      <c r="J20" s="59"/>
      <c r="K20" s="179">
        <v>2817</v>
      </c>
      <c r="L20" s="176"/>
    </row>
    <row r="21" spans="2:11" ht="18">
      <c r="B21" s="51" t="s">
        <v>155</v>
      </c>
      <c r="H21" s="181">
        <f>SUM(H13:H20)</f>
        <v>1279179</v>
      </c>
      <c r="I21" s="78"/>
      <c r="J21" s="59"/>
      <c r="K21" s="181">
        <f>SUM(K13:K20)</f>
        <v>1240455</v>
      </c>
    </row>
    <row r="22" spans="8:11" ht="12.75">
      <c r="H22" s="72"/>
      <c r="I22" s="59"/>
      <c r="J22" s="59"/>
      <c r="K22" s="59"/>
    </row>
    <row r="23" spans="2:11" ht="20.25">
      <c r="B23" s="60" t="s">
        <v>28</v>
      </c>
      <c r="H23" s="72"/>
      <c r="I23" s="59"/>
      <c r="J23" s="59"/>
      <c r="K23" s="59"/>
    </row>
    <row r="24" spans="2:11" ht="18">
      <c r="B24" s="61" t="s">
        <v>29</v>
      </c>
      <c r="F24" s="62"/>
      <c r="G24" s="237" t="s">
        <v>321</v>
      </c>
      <c r="H24" s="178">
        <v>196865</v>
      </c>
      <c r="I24" s="79"/>
      <c r="J24" s="177" t="s">
        <v>320</v>
      </c>
      <c r="K24" s="178">
        <v>219363</v>
      </c>
    </row>
    <row r="25" spans="2:11" ht="18">
      <c r="B25" s="61" t="s">
        <v>121</v>
      </c>
      <c r="G25" s="238"/>
      <c r="H25" s="179">
        <v>73554</v>
      </c>
      <c r="I25" s="79"/>
      <c r="J25" s="59"/>
      <c r="K25" s="179">
        <v>74168</v>
      </c>
    </row>
    <row r="26" spans="2:11" ht="18">
      <c r="B26" s="61" t="s">
        <v>151</v>
      </c>
      <c r="G26" s="237" t="s">
        <v>318</v>
      </c>
      <c r="H26" s="179">
        <v>203080</v>
      </c>
      <c r="I26" s="79"/>
      <c r="J26" s="177" t="s">
        <v>319</v>
      </c>
      <c r="K26" s="179">
        <v>229631</v>
      </c>
    </row>
    <row r="27" spans="2:11" ht="18">
      <c r="B27" s="61" t="s">
        <v>317</v>
      </c>
      <c r="F27" s="61"/>
      <c r="H27" s="179">
        <v>106002</v>
      </c>
      <c r="I27" s="79"/>
      <c r="J27" s="59"/>
      <c r="K27" s="179">
        <v>94805</v>
      </c>
    </row>
    <row r="28" spans="2:11" ht="18">
      <c r="B28" s="61" t="s">
        <v>156</v>
      </c>
      <c r="F28" s="61"/>
      <c r="H28" s="179">
        <v>13844</v>
      </c>
      <c r="I28" s="79"/>
      <c r="J28" s="59"/>
      <c r="K28" s="179">
        <v>9007</v>
      </c>
    </row>
    <row r="29" spans="2:11" ht="18">
      <c r="B29" s="61" t="s">
        <v>157</v>
      </c>
      <c r="H29" s="180">
        <v>144405</v>
      </c>
      <c r="I29" s="79"/>
      <c r="J29" s="59"/>
      <c r="K29" s="180">
        <v>141101</v>
      </c>
    </row>
    <row r="30" spans="8:11" ht="12.75">
      <c r="H30" s="182">
        <f>SUM(H24:H29)</f>
        <v>737750</v>
      </c>
      <c r="I30" s="79"/>
      <c r="J30" s="59"/>
      <c r="K30" s="241">
        <f>SUM(K24:K29)</f>
        <v>768075</v>
      </c>
    </row>
    <row r="31" spans="2:11" ht="21" thickBot="1">
      <c r="B31" s="57" t="s">
        <v>122</v>
      </c>
      <c r="H31" s="71">
        <f>SUM(H30+H21)</f>
        <v>2016929</v>
      </c>
      <c r="I31" s="79"/>
      <c r="J31" s="59"/>
      <c r="K31" s="63">
        <f>SUM(K30+K21)</f>
        <v>2008530</v>
      </c>
    </row>
    <row r="32" spans="8:11" ht="13.5" thickTop="1">
      <c r="H32" s="72"/>
      <c r="I32" s="59"/>
      <c r="J32" s="59"/>
      <c r="K32" s="59"/>
    </row>
    <row r="33" spans="2:11" ht="18.75">
      <c r="B33" s="53"/>
      <c r="H33" s="72"/>
      <c r="I33" s="59"/>
      <c r="J33" s="59"/>
      <c r="K33" s="59"/>
    </row>
    <row r="34" spans="2:11" ht="20.25">
      <c r="B34" s="57" t="s">
        <v>123</v>
      </c>
      <c r="H34" s="72"/>
      <c r="I34" s="59"/>
      <c r="J34" s="59"/>
      <c r="K34" s="59"/>
    </row>
    <row r="35" spans="8:11" ht="12.75">
      <c r="H35" s="72"/>
      <c r="I35" s="59"/>
      <c r="J35" s="59"/>
      <c r="K35" s="59"/>
    </row>
    <row r="36" spans="2:11" ht="20.25">
      <c r="B36" s="57" t="s">
        <v>129</v>
      </c>
      <c r="H36" s="72"/>
      <c r="I36" s="59"/>
      <c r="J36" s="59"/>
      <c r="K36" s="59"/>
    </row>
    <row r="37" spans="2:11" ht="15">
      <c r="B37" s="64" t="s">
        <v>130</v>
      </c>
      <c r="H37" s="178">
        <v>208005</v>
      </c>
      <c r="I37" s="79"/>
      <c r="J37" s="59"/>
      <c r="K37" s="178">
        <v>208005</v>
      </c>
    </row>
    <row r="38" spans="2:11" ht="15">
      <c r="B38" s="64" t="s">
        <v>289</v>
      </c>
      <c r="H38" s="179">
        <v>113599</v>
      </c>
      <c r="I38" s="79"/>
      <c r="J38" s="59"/>
      <c r="K38" s="179">
        <v>113599</v>
      </c>
    </row>
    <row r="39" spans="2:11" ht="15">
      <c r="B39" s="64" t="s">
        <v>131</v>
      </c>
      <c r="H39" s="180">
        <v>604202</v>
      </c>
      <c r="I39" s="79"/>
      <c r="J39" s="59"/>
      <c r="K39" s="180">
        <v>569177</v>
      </c>
    </row>
    <row r="40" spans="2:11" ht="18.75">
      <c r="B40" s="53" t="s">
        <v>124</v>
      </c>
      <c r="H40" s="179">
        <f>SUM(H37:H39)</f>
        <v>925806</v>
      </c>
      <c r="I40" s="79"/>
      <c r="J40" s="59"/>
      <c r="K40" s="242">
        <f>SUM(K37:K39)</f>
        <v>890781</v>
      </c>
    </row>
    <row r="41" spans="2:11" ht="15">
      <c r="B41" s="64" t="s">
        <v>132</v>
      </c>
      <c r="H41" s="180">
        <v>63534</v>
      </c>
      <c r="I41" s="79"/>
      <c r="J41" s="59"/>
      <c r="K41" s="180">
        <v>68857</v>
      </c>
    </row>
    <row r="42" spans="2:11" ht="20.25">
      <c r="B42" s="57" t="s">
        <v>125</v>
      </c>
      <c r="H42" s="181">
        <f>SUM(H40:H41)</f>
        <v>989340</v>
      </c>
      <c r="I42" s="79"/>
      <c r="J42" s="59"/>
      <c r="K42" s="243">
        <f>SUM(K40:K41)</f>
        <v>959638</v>
      </c>
    </row>
    <row r="43" spans="8:11" ht="12.75">
      <c r="H43" s="72"/>
      <c r="I43" s="59"/>
      <c r="J43" s="59"/>
      <c r="K43" s="59"/>
    </row>
    <row r="44" spans="2:11" ht="20.25">
      <c r="B44" s="57" t="s">
        <v>126</v>
      </c>
      <c r="H44" s="72"/>
      <c r="I44" s="59"/>
      <c r="J44" s="59"/>
      <c r="K44" s="59"/>
    </row>
    <row r="45" spans="2:11" ht="15">
      <c r="B45" s="64" t="s">
        <v>194</v>
      </c>
      <c r="G45" s="416">
        <f>SUM(H45/H42)</f>
        <v>0.4303414397477106</v>
      </c>
      <c r="H45" s="178">
        <v>425754</v>
      </c>
      <c r="I45" s="79"/>
      <c r="J45" s="416">
        <f>SUM(K45/K42)</f>
        <v>0.47004599651118445</v>
      </c>
      <c r="K45" s="178">
        <v>451074</v>
      </c>
    </row>
    <row r="46" spans="2:11" ht="15">
      <c r="B46" s="64" t="s">
        <v>204</v>
      </c>
      <c r="G46" s="65"/>
      <c r="H46" s="179">
        <v>837</v>
      </c>
      <c r="I46" s="79"/>
      <c r="J46" s="65"/>
      <c r="K46" s="179">
        <v>769</v>
      </c>
    </row>
    <row r="47" spans="2:11" ht="15">
      <c r="B47" s="64" t="s">
        <v>133</v>
      </c>
      <c r="H47" s="180">
        <v>60593</v>
      </c>
      <c r="I47" s="79"/>
      <c r="J47" s="59"/>
      <c r="K47" s="180">
        <v>59791</v>
      </c>
    </row>
    <row r="48" spans="2:11" ht="15">
      <c r="B48" s="66"/>
      <c r="F48" s="67"/>
      <c r="G48" s="68"/>
      <c r="H48" s="181">
        <f>SUM(H45:H47)</f>
        <v>487184</v>
      </c>
      <c r="I48" s="79"/>
      <c r="J48" s="59"/>
      <c r="K48" s="244">
        <f>SUM(K45:K47)</f>
        <v>511634</v>
      </c>
    </row>
    <row r="49" spans="2:11" ht="15">
      <c r="B49" s="69"/>
      <c r="H49" s="72"/>
      <c r="I49" s="59"/>
      <c r="J49" s="59"/>
      <c r="K49" s="59"/>
    </row>
    <row r="50" spans="2:11" ht="20.25">
      <c r="B50" s="60" t="s">
        <v>30</v>
      </c>
      <c r="H50" s="72"/>
      <c r="I50" s="59"/>
      <c r="J50" s="59"/>
      <c r="K50" s="59"/>
    </row>
    <row r="51" spans="2:11" ht="15">
      <c r="B51" s="64" t="s">
        <v>134</v>
      </c>
      <c r="H51" s="178">
        <v>157393</v>
      </c>
      <c r="I51" s="79"/>
      <c r="J51" s="59"/>
      <c r="K51" s="178">
        <v>152536</v>
      </c>
    </row>
    <row r="52" spans="2:11" ht="15">
      <c r="B52" s="64" t="s">
        <v>135</v>
      </c>
      <c r="H52" s="179">
        <v>371292</v>
      </c>
      <c r="I52" s="79"/>
      <c r="J52" s="59"/>
      <c r="K52" s="179">
        <v>376679</v>
      </c>
    </row>
    <row r="53" spans="2:11" ht="15">
      <c r="B53" s="64" t="s">
        <v>136</v>
      </c>
      <c r="H53" s="180">
        <v>11720</v>
      </c>
      <c r="I53" s="79"/>
      <c r="J53" s="59"/>
      <c r="K53" s="180">
        <v>8043</v>
      </c>
    </row>
    <row r="54" spans="8:11" ht="12.75">
      <c r="H54" s="182">
        <f>SUM(H51:H53)</f>
        <v>540405</v>
      </c>
      <c r="I54" s="79"/>
      <c r="J54" s="59"/>
      <c r="K54" s="182">
        <f>SUM(K51:K53)</f>
        <v>537258</v>
      </c>
    </row>
    <row r="55" spans="2:11" ht="20.25">
      <c r="B55" s="57" t="s">
        <v>127</v>
      </c>
      <c r="H55" s="181">
        <f>SUM(H54+H48)</f>
        <v>1027589</v>
      </c>
      <c r="I55" s="79"/>
      <c r="J55" s="59"/>
      <c r="K55" s="244">
        <f>SUM(K54+K48)</f>
        <v>1048892</v>
      </c>
    </row>
    <row r="56" spans="2:11" ht="21" thickBot="1">
      <c r="B56" s="57" t="s">
        <v>128</v>
      </c>
      <c r="H56" s="220">
        <f>SUM(H55+H42)</f>
        <v>2016929</v>
      </c>
      <c r="I56" s="79"/>
      <c r="J56" s="59"/>
      <c r="K56" s="245">
        <f>SUM(K55+K42)</f>
        <v>2008530</v>
      </c>
    </row>
    <row r="57" spans="8:11" ht="13.5" thickTop="1">
      <c r="H57" s="72"/>
      <c r="I57" s="59"/>
      <c r="J57" s="59"/>
      <c r="K57" s="59"/>
    </row>
    <row r="58" spans="2:11" ht="12.75">
      <c r="B58" s="49" t="s">
        <v>116</v>
      </c>
      <c r="H58" s="216">
        <f>SUM(H40)/H59</f>
        <v>1.1127208480565371</v>
      </c>
      <c r="I58" s="70"/>
      <c r="J58" s="59"/>
      <c r="K58" s="70">
        <f>SUM(K40)/K59</f>
        <v>1.0706450930524372</v>
      </c>
    </row>
    <row r="59" spans="2:11" ht="13.5" thickBot="1">
      <c r="B59" s="49" t="s">
        <v>170</v>
      </c>
      <c r="H59" s="71">
        <f>SUM('Bursa notes-30.6.13'!F154)</f>
        <v>832020</v>
      </c>
      <c r="I59" s="80"/>
      <c r="J59" s="59"/>
      <c r="K59" s="71">
        <v>832004</v>
      </c>
    </row>
    <row r="60" spans="8:11" ht="13.5" thickTop="1">
      <c r="H60" s="72"/>
      <c r="I60" s="72"/>
      <c r="J60" s="59"/>
      <c r="K60" s="72"/>
    </row>
    <row r="61" spans="8:11" ht="12.75">
      <c r="H61" s="72">
        <f>SUM(H31-H56)</f>
        <v>0</v>
      </c>
      <c r="I61" s="73"/>
      <c r="J61" s="59"/>
      <c r="K61" s="73">
        <f>SUM(K31-K56)</f>
        <v>0</v>
      </c>
    </row>
    <row r="62" ht="14.25">
      <c r="B62" s="74"/>
    </row>
    <row r="63" spans="8:11" ht="17.25" hidden="1">
      <c r="H63" s="221" t="e">
        <f>SUM(H41-#REF!)</f>
        <v>#REF!</v>
      </c>
      <c r="I63" s="75"/>
      <c r="J63" s="76"/>
      <c r="K63" s="76" t="e">
        <f>SUM(K41-#REF!)</f>
        <v>#REF!</v>
      </c>
    </row>
    <row r="65" ht="15.75">
      <c r="A65" s="52" t="s">
        <v>279</v>
      </c>
    </row>
    <row r="66" ht="15.75">
      <c r="A66" s="52" t="s">
        <v>147</v>
      </c>
    </row>
    <row r="67" spans="8:11" ht="15">
      <c r="H67" s="222"/>
      <c r="I67" s="77"/>
      <c r="J67" s="67"/>
      <c r="K67" s="183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G10" sqref="G10"/>
    </sheetView>
  </sheetViews>
  <sheetFormatPr defaultColWidth="9.140625" defaultRowHeight="12.75"/>
  <cols>
    <col min="4" max="4" width="26.57421875" style="0" customWidth="1"/>
    <col min="5" max="5" width="19.8515625" style="0" customWidth="1"/>
    <col min="6" max="6" width="18.28125" style="0" customWidth="1"/>
    <col min="7" max="7" width="19.00390625" style="0" customWidth="1"/>
    <col min="8" max="8" width="25.140625" style="0" customWidth="1"/>
    <col min="9" max="9" width="25.28125" style="0" customWidth="1"/>
    <col min="10" max="10" width="18.421875" style="0" bestFit="1" customWidth="1"/>
    <col min="11" max="11" width="19.140625" style="13" customWidth="1"/>
    <col min="12" max="12" width="14.00390625" style="0" customWidth="1"/>
    <col min="13" max="13" width="18.140625" style="13" bestFit="1" customWidth="1"/>
  </cols>
  <sheetData>
    <row r="1" spans="1:13" s="100" customFormat="1" ht="26.25">
      <c r="A1" s="99" t="s">
        <v>217</v>
      </c>
      <c r="K1" s="101"/>
      <c r="M1" s="101"/>
    </row>
    <row r="2" spans="1:13" s="100" customFormat="1" ht="23.25">
      <c r="A2" s="101" t="s">
        <v>3</v>
      </c>
      <c r="K2" s="101"/>
      <c r="M2" s="101"/>
    </row>
    <row r="3" spans="11:13" s="100" customFormat="1" ht="23.25">
      <c r="K3" s="101"/>
      <c r="M3" s="101"/>
    </row>
    <row r="4" spans="1:13" s="100" customFormat="1" ht="23.25">
      <c r="A4" s="101" t="s">
        <v>266</v>
      </c>
      <c r="K4" s="101"/>
      <c r="M4" s="101"/>
    </row>
    <row r="5" spans="11:13" s="100" customFormat="1" ht="23.25">
      <c r="K5" s="101"/>
      <c r="M5" s="101"/>
    </row>
    <row r="6" spans="11:13" s="100" customFormat="1" ht="23.25">
      <c r="K6" s="101"/>
      <c r="M6" s="101"/>
    </row>
    <row r="7" spans="1:13" s="100" customFormat="1" ht="23.25">
      <c r="A7" s="103" t="s">
        <v>273</v>
      </c>
      <c r="K7" s="101"/>
      <c r="M7" s="101"/>
    </row>
    <row r="8" spans="1:13" s="100" customFormat="1" ht="23.25">
      <c r="A8" s="8"/>
      <c r="B8" s="107"/>
      <c r="C8" s="107"/>
      <c r="D8" s="107"/>
      <c r="E8" s="107"/>
      <c r="F8" s="107"/>
      <c r="G8" s="107"/>
      <c r="H8" s="107"/>
      <c r="I8" s="107"/>
      <c r="J8" s="107"/>
      <c r="K8" s="3"/>
      <c r="L8" s="107"/>
      <c r="M8" s="3"/>
    </row>
    <row r="9" spans="5:13" s="107" customFormat="1" ht="18">
      <c r="E9" s="445" t="s">
        <v>345</v>
      </c>
      <c r="F9" s="445"/>
      <c r="G9" s="445"/>
      <c r="H9" s="445"/>
      <c r="I9" s="445"/>
      <c r="J9" s="156" t="s">
        <v>215</v>
      </c>
      <c r="K9" s="3"/>
      <c r="M9" s="3"/>
    </row>
    <row r="10" spans="5:13" s="107" customFormat="1" ht="90">
      <c r="E10" s="157" t="s">
        <v>146</v>
      </c>
      <c r="F10" s="157" t="s">
        <v>168</v>
      </c>
      <c r="G10" s="157" t="s">
        <v>167</v>
      </c>
      <c r="H10" s="157" t="s">
        <v>232</v>
      </c>
      <c r="I10" s="157" t="s">
        <v>169</v>
      </c>
      <c r="J10" s="157" t="s">
        <v>145</v>
      </c>
      <c r="K10" s="158" t="s">
        <v>144</v>
      </c>
      <c r="L10" s="157" t="s">
        <v>233</v>
      </c>
      <c r="M10" s="159" t="s">
        <v>125</v>
      </c>
    </row>
    <row r="11" spans="5:13" s="107" customFormat="1" ht="18">
      <c r="E11" s="160"/>
      <c r="F11" s="160"/>
      <c r="G11" s="160"/>
      <c r="H11" s="160"/>
      <c r="I11" s="160"/>
      <c r="J11" s="160"/>
      <c r="K11" s="156"/>
      <c r="M11" s="3"/>
    </row>
    <row r="12" spans="11:13" s="107" customFormat="1" ht="18">
      <c r="K12" s="3"/>
      <c r="M12" s="3"/>
    </row>
    <row r="13" spans="11:13" s="107" customFormat="1" ht="18">
      <c r="K13" s="3"/>
      <c r="M13" s="3"/>
    </row>
    <row r="14" spans="1:13" s="107" customFormat="1" ht="18">
      <c r="A14" s="3" t="s">
        <v>274</v>
      </c>
      <c r="E14" s="160" t="s">
        <v>2</v>
      </c>
      <c r="F14" s="160" t="s">
        <v>2</v>
      </c>
      <c r="G14" s="160" t="s">
        <v>2</v>
      </c>
      <c r="H14" s="160" t="s">
        <v>2</v>
      </c>
      <c r="I14" s="160" t="s">
        <v>2</v>
      </c>
      <c r="J14" s="160" t="s">
        <v>2</v>
      </c>
      <c r="K14" s="156" t="s">
        <v>2</v>
      </c>
      <c r="L14" s="160" t="s">
        <v>2</v>
      </c>
      <c r="M14" s="156" t="s">
        <v>2</v>
      </c>
    </row>
    <row r="15" spans="1:13" s="61" customFormat="1" ht="18">
      <c r="A15" s="61" t="s">
        <v>275</v>
      </c>
      <c r="E15" s="425">
        <v>208005</v>
      </c>
      <c r="F15" s="426">
        <v>113599</v>
      </c>
      <c r="G15" s="427">
        <v>0</v>
      </c>
      <c r="H15" s="427">
        <v>-4</v>
      </c>
      <c r="I15" s="427">
        <v>-32279</v>
      </c>
      <c r="J15" s="426">
        <v>601460</v>
      </c>
      <c r="K15" s="428">
        <f>SUM(E15:J15)</f>
        <v>890781</v>
      </c>
      <c r="L15" s="429">
        <v>68857</v>
      </c>
      <c r="M15" s="428">
        <f>SUM(K15:L15)</f>
        <v>959638</v>
      </c>
    </row>
    <row r="16" spans="5:13" s="107" customFormat="1" ht="18">
      <c r="E16" s="430"/>
      <c r="F16" s="403"/>
      <c r="G16" s="404"/>
      <c r="H16" s="404"/>
      <c r="I16" s="404"/>
      <c r="J16" s="403"/>
      <c r="K16" s="431"/>
      <c r="L16" s="432"/>
      <c r="M16" s="431">
        <f>SUM(K16:L16)</f>
        <v>0</v>
      </c>
    </row>
    <row r="17" spans="5:13" s="107" customFormat="1" ht="18">
      <c r="E17" s="403"/>
      <c r="F17" s="5"/>
      <c r="G17" s="5"/>
      <c r="H17" s="5"/>
      <c r="I17" s="5"/>
      <c r="J17" s="433"/>
      <c r="K17" s="434"/>
      <c r="L17" s="5"/>
      <c r="M17" s="435"/>
    </row>
    <row r="18" spans="5:13" s="107" customFormat="1" ht="18">
      <c r="E18" s="5"/>
      <c r="F18" s="5"/>
      <c r="G18" s="5"/>
      <c r="H18" s="5"/>
      <c r="I18" s="5"/>
      <c r="J18" s="5"/>
      <c r="K18" s="434"/>
      <c r="L18" s="5"/>
      <c r="M18" s="435"/>
    </row>
    <row r="19" spans="1:13" s="107" customFormat="1" ht="18">
      <c r="A19" s="107" t="s">
        <v>206</v>
      </c>
      <c r="E19" s="408"/>
      <c r="F19" s="5"/>
      <c r="G19" s="5"/>
      <c r="H19" s="432">
        <v>-1093</v>
      </c>
      <c r="I19" s="432">
        <v>1169</v>
      </c>
      <c r="J19" s="403">
        <f>SUM('Condensed IS-30.6.2013'!L38)</f>
        <v>34949</v>
      </c>
      <c r="K19" s="434">
        <f>SUM(H19:J19)</f>
        <v>35025</v>
      </c>
      <c r="L19" s="436">
        <f>SUM('Condensed SCI-30.6.2013'!G37)</f>
        <v>807</v>
      </c>
      <c r="M19" s="431">
        <f>SUM(K19:L19)</f>
        <v>35832</v>
      </c>
    </row>
    <row r="20" spans="5:13" s="107" customFormat="1" ht="18">
      <c r="E20" s="403"/>
      <c r="F20" s="432"/>
      <c r="G20" s="432"/>
      <c r="H20" s="432"/>
      <c r="I20" s="379"/>
      <c r="J20" s="433"/>
      <c r="K20" s="437"/>
      <c r="L20" s="432"/>
      <c r="M20" s="431">
        <f>SUM(K20:L20)</f>
        <v>0</v>
      </c>
    </row>
    <row r="21" spans="1:13" s="107" customFormat="1" ht="18">
      <c r="A21" s="107" t="s">
        <v>323</v>
      </c>
      <c r="E21" s="403"/>
      <c r="F21" s="432"/>
      <c r="G21" s="432"/>
      <c r="H21" s="432"/>
      <c r="I21" s="432"/>
      <c r="J21" s="433"/>
      <c r="K21" s="437"/>
      <c r="L21" s="432">
        <v>-6130</v>
      </c>
      <c r="M21" s="437">
        <f>SUM(K21:L21)</f>
        <v>-6130</v>
      </c>
    </row>
    <row r="22" spans="5:13" s="107" customFormat="1" ht="18">
      <c r="E22" s="5"/>
      <c r="F22" s="5"/>
      <c r="G22" s="5"/>
      <c r="H22" s="5"/>
      <c r="I22" s="5"/>
      <c r="J22" s="5"/>
      <c r="K22" s="431"/>
      <c r="L22" s="5"/>
      <c r="M22" s="435"/>
    </row>
    <row r="23" spans="1:13" s="107" customFormat="1" ht="19.5" thickBot="1">
      <c r="A23" s="3" t="s">
        <v>276</v>
      </c>
      <c r="B23" s="299"/>
      <c r="E23" s="438">
        <f>SUM(E15:E22)</f>
        <v>208005</v>
      </c>
      <c r="F23" s="438">
        <f aca="true" t="shared" si="0" ref="F23:M23">SUM(F15:F22)</f>
        <v>113599</v>
      </c>
      <c r="G23" s="438">
        <f t="shared" si="0"/>
        <v>0</v>
      </c>
      <c r="H23" s="438">
        <f t="shared" si="0"/>
        <v>-1097</v>
      </c>
      <c r="I23" s="438">
        <f t="shared" si="0"/>
        <v>-31110</v>
      </c>
      <c r="J23" s="438">
        <f t="shared" si="0"/>
        <v>636409</v>
      </c>
      <c r="K23" s="438">
        <f t="shared" si="0"/>
        <v>925806</v>
      </c>
      <c r="L23" s="438">
        <f t="shared" si="0"/>
        <v>63534</v>
      </c>
      <c r="M23" s="438">
        <f t="shared" si="0"/>
        <v>989340</v>
      </c>
    </row>
    <row r="24" spans="11:13" s="107" customFormat="1" ht="18.75" thickTop="1">
      <c r="K24" s="3"/>
      <c r="M24" s="3"/>
    </row>
    <row r="25" spans="10:13" s="107" customFormat="1" ht="18" hidden="1">
      <c r="J25" s="164">
        <f>SUM('[2]QLFS-ConBS-30.6.2010'!$AE$86)/1000</f>
        <v>341852.94434596354</v>
      </c>
      <c r="K25" s="3"/>
      <c r="L25" s="161">
        <f>SUM('[2]QLFS-ConBS-30.6.2010'!$AE$91)/1000</f>
        <v>56671.76906398166</v>
      </c>
      <c r="M25" s="162">
        <f>SUM('Condensed BS-30.6.2013'!H42)</f>
        <v>989340</v>
      </c>
    </row>
    <row r="26" spans="10:13" s="107" customFormat="1" ht="18" hidden="1">
      <c r="J26" s="165"/>
      <c r="K26" s="3"/>
      <c r="L26" s="166"/>
      <c r="M26" s="167"/>
    </row>
    <row r="27" spans="10:13" s="107" customFormat="1" ht="18" hidden="1">
      <c r="J27" s="163">
        <f>SUM(J23-J25)</f>
        <v>294556.05565403646</v>
      </c>
      <c r="K27" s="168">
        <f>SUM(K23-K25)</f>
        <v>925806</v>
      </c>
      <c r="L27" s="163">
        <f>SUM(L23-L25)</f>
        <v>6862.230936018343</v>
      </c>
      <c r="M27" s="168">
        <f>SUM(M23-M25)</f>
        <v>0</v>
      </c>
    </row>
    <row r="28" spans="1:13" ht="18">
      <c r="A28" s="300"/>
      <c r="B28" s="300"/>
      <c r="C28" s="300"/>
      <c r="D28" s="300"/>
      <c r="E28" s="300"/>
      <c r="F28" s="300"/>
      <c r="G28" s="300"/>
      <c r="H28" s="301"/>
      <c r="I28" s="301"/>
      <c r="J28" s="301"/>
      <c r="K28" s="3"/>
      <c r="L28" s="301"/>
      <c r="M28" s="302"/>
    </row>
    <row r="29" spans="1:13" ht="18">
      <c r="A29" s="300"/>
      <c r="B29" s="300"/>
      <c r="C29" s="300"/>
      <c r="D29" s="300"/>
      <c r="E29" s="300"/>
      <c r="F29" s="300"/>
      <c r="G29" s="300"/>
      <c r="H29" s="301"/>
      <c r="I29" s="301"/>
      <c r="J29" s="301"/>
      <c r="K29" s="301"/>
      <c r="L29" s="301"/>
      <c r="M29" s="301"/>
    </row>
    <row r="30" spans="1:13" ht="18.75">
      <c r="A30" s="1" t="s">
        <v>280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"/>
      <c r="L30" s="300"/>
      <c r="M30" s="3"/>
    </row>
    <row r="31" spans="1:13" ht="18.75">
      <c r="A31" s="299" t="s">
        <v>147</v>
      </c>
      <c r="B31" s="300"/>
      <c r="C31" s="300"/>
      <c r="D31" s="300"/>
      <c r="E31" s="300"/>
      <c r="F31" s="300"/>
      <c r="G31" s="300"/>
      <c r="H31" s="300"/>
      <c r="I31" s="300"/>
      <c r="J31" s="300"/>
      <c r="K31" s="3"/>
      <c r="L31" s="300"/>
      <c r="M31" s="3"/>
    </row>
    <row r="32" ht="15">
      <c r="A32" s="12"/>
    </row>
  </sheetData>
  <sheetProtection/>
  <mergeCells count="1">
    <mergeCell ref="E9:I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">
      <pane xSplit="4" ySplit="4" topLeftCell="E32" activePane="bottomRight" state="frozen"/>
      <selection pane="topLeft" activeCell="A1" sqref="A1"/>
      <selection pane="topRight" activeCell="E1" sqref="E1"/>
      <selection pane="bottomLeft" activeCell="A5" sqref="A5"/>
      <selection pane="bottomRight" activeCell="J25" sqref="J25"/>
    </sheetView>
  </sheetViews>
  <sheetFormatPr defaultColWidth="9.140625" defaultRowHeight="12.75"/>
  <cols>
    <col min="8" max="9" width="15.8515625" style="0" customWidth="1"/>
    <col min="10" max="10" width="16.00390625" style="0" customWidth="1"/>
  </cols>
  <sheetData>
    <row r="1" s="100" customFormat="1" ht="26.25">
      <c r="A1" s="99" t="s">
        <v>217</v>
      </c>
    </row>
    <row r="2" s="100" customFormat="1" ht="23.25">
      <c r="A2" s="101" t="s">
        <v>3</v>
      </c>
    </row>
    <row r="3" s="100" customFormat="1" ht="23.25">
      <c r="A3" s="102"/>
    </row>
    <row r="4" s="100" customFormat="1" ht="23.25">
      <c r="A4" s="101" t="s">
        <v>266</v>
      </c>
    </row>
    <row r="5" s="100" customFormat="1" ht="23.25">
      <c r="A5" s="102"/>
    </row>
    <row r="6" s="100" customFormat="1" ht="23.25">
      <c r="A6" s="102"/>
    </row>
    <row r="7" s="100" customFormat="1" ht="23.25">
      <c r="A7" s="103" t="s">
        <v>344</v>
      </c>
    </row>
    <row r="9" spans="1:7" s="107" customFormat="1" ht="18.75">
      <c r="A9" s="1"/>
      <c r="B9" s="1"/>
      <c r="C9" s="1"/>
      <c r="D9" s="1"/>
      <c r="E9" s="1"/>
      <c r="F9" s="1"/>
      <c r="G9" s="1"/>
    </row>
    <row r="10" spans="1:10" s="107" customFormat="1" ht="56.25">
      <c r="A10" s="1"/>
      <c r="B10" s="1"/>
      <c r="C10" s="1"/>
      <c r="D10" s="1"/>
      <c r="E10" s="1"/>
      <c r="F10" s="1"/>
      <c r="G10" s="1"/>
      <c r="H10" s="35" t="s">
        <v>282</v>
      </c>
      <c r="I10" s="35"/>
      <c r="J10" s="35" t="s">
        <v>243</v>
      </c>
    </row>
    <row r="11" spans="1:10" s="107" customFormat="1" ht="18.75">
      <c r="A11" s="1"/>
      <c r="B11" s="1"/>
      <c r="C11" s="1"/>
      <c r="D11" s="1"/>
      <c r="E11" s="1"/>
      <c r="F11" s="1"/>
      <c r="G11" s="1"/>
      <c r="H11" s="32" t="s">
        <v>2</v>
      </c>
      <c r="I11" s="32"/>
      <c r="J11" s="32" t="s">
        <v>2</v>
      </c>
    </row>
    <row r="12" spans="1:10" s="107" customFormat="1" ht="18.75">
      <c r="A12" s="1"/>
      <c r="B12" s="1"/>
      <c r="C12" s="1"/>
      <c r="D12" s="1"/>
      <c r="E12" s="1"/>
      <c r="F12" s="1"/>
      <c r="G12" s="1"/>
      <c r="H12" s="33"/>
      <c r="I12" s="33"/>
      <c r="J12" s="161"/>
    </row>
    <row r="13" spans="1:10" s="107" customFormat="1" ht="18.75">
      <c r="A13" s="200" t="s">
        <v>46</v>
      </c>
      <c r="B13" s="200"/>
      <c r="C13" s="200"/>
      <c r="D13" s="200"/>
      <c r="E13" s="200"/>
      <c r="F13" s="200"/>
      <c r="G13" s="200"/>
      <c r="H13" s="202">
        <v>43725</v>
      </c>
      <c r="I13" s="201"/>
      <c r="J13" s="202">
        <v>41615</v>
      </c>
    </row>
    <row r="14" spans="1:10" s="107" customFormat="1" ht="18.75">
      <c r="A14" s="200"/>
      <c r="B14" s="200"/>
      <c r="C14" s="200"/>
      <c r="D14" s="200"/>
      <c r="E14" s="200"/>
      <c r="F14" s="200"/>
      <c r="G14" s="200"/>
      <c r="H14" s="201"/>
      <c r="I14" s="201"/>
      <c r="J14" s="201"/>
    </row>
    <row r="15" spans="1:10" s="107" customFormat="1" ht="18.75">
      <c r="A15" s="200" t="s">
        <v>234</v>
      </c>
      <c r="B15" s="200"/>
      <c r="C15" s="200"/>
      <c r="D15" s="200"/>
      <c r="E15" s="200"/>
      <c r="F15" s="200"/>
      <c r="G15" s="200"/>
      <c r="H15" s="201"/>
      <c r="I15" s="201"/>
      <c r="J15" s="201"/>
    </row>
    <row r="16" spans="1:10" s="107" customFormat="1" ht="18.75">
      <c r="A16" s="200"/>
      <c r="B16" s="200"/>
      <c r="C16" s="200"/>
      <c r="D16" s="200"/>
      <c r="E16" s="200"/>
      <c r="F16" s="200"/>
      <c r="G16" s="200"/>
      <c r="H16" s="201"/>
      <c r="I16" s="201"/>
      <c r="J16" s="201"/>
    </row>
    <row r="17" spans="1:10" s="107" customFormat="1" ht="18.75">
      <c r="A17" s="200"/>
      <c r="B17" s="200" t="s">
        <v>235</v>
      </c>
      <c r="C17" s="200"/>
      <c r="D17" s="200"/>
      <c r="E17" s="200"/>
      <c r="F17" s="200"/>
      <c r="G17" s="200"/>
      <c r="H17" s="202">
        <v>16028</v>
      </c>
      <c r="I17" s="201"/>
      <c r="J17" s="202">
        <v>15396</v>
      </c>
    </row>
    <row r="18" spans="1:10" s="107" customFormat="1" ht="18.75">
      <c r="A18" s="200"/>
      <c r="B18" s="200" t="s">
        <v>236</v>
      </c>
      <c r="C18" s="200"/>
      <c r="D18" s="200"/>
      <c r="E18" s="200"/>
      <c r="F18" s="200"/>
      <c r="G18" s="200"/>
      <c r="H18" s="202">
        <v>55428</v>
      </c>
      <c r="I18" s="201"/>
      <c r="J18" s="202">
        <v>-21945</v>
      </c>
    </row>
    <row r="19" spans="1:10" s="107" customFormat="1" ht="18.75">
      <c r="A19" s="200"/>
      <c r="B19" s="200" t="s">
        <v>237</v>
      </c>
      <c r="C19" s="200"/>
      <c r="D19" s="200"/>
      <c r="E19" s="200"/>
      <c r="F19" s="200"/>
      <c r="G19" s="200"/>
      <c r="H19" s="202">
        <v>-8886</v>
      </c>
      <c r="I19" s="201"/>
      <c r="J19" s="202">
        <v>-3950</v>
      </c>
    </row>
    <row r="20" spans="1:10" s="107" customFormat="1" ht="18.75">
      <c r="A20" s="200"/>
      <c r="B20" s="200" t="s">
        <v>238</v>
      </c>
      <c r="C20" s="200"/>
      <c r="D20" s="200"/>
      <c r="E20" s="200"/>
      <c r="F20" s="200"/>
      <c r="G20" s="200"/>
      <c r="H20" s="203">
        <v>-2657</v>
      </c>
      <c r="I20" s="201"/>
      <c r="J20" s="202">
        <v>-3743</v>
      </c>
    </row>
    <row r="21" spans="1:10" s="107" customFormat="1" ht="18.75">
      <c r="A21" s="200" t="s">
        <v>148</v>
      </c>
      <c r="B21" s="200"/>
      <c r="C21" s="200"/>
      <c r="D21" s="200"/>
      <c r="E21" s="200"/>
      <c r="F21" s="200"/>
      <c r="G21" s="200"/>
      <c r="H21" s="204">
        <f>SUM(H13:H20)</f>
        <v>103638</v>
      </c>
      <c r="I21" s="202"/>
      <c r="J21" s="204">
        <f>SUM(J13:J20)</f>
        <v>27373</v>
      </c>
    </row>
    <row r="22" spans="1:10" s="107" customFormat="1" ht="18.75">
      <c r="A22" s="200"/>
      <c r="B22" s="200"/>
      <c r="C22" s="200"/>
      <c r="D22" s="200"/>
      <c r="E22" s="200"/>
      <c r="F22" s="200"/>
      <c r="G22" s="200"/>
      <c r="H22" s="202"/>
      <c r="I22" s="205"/>
      <c r="J22" s="205"/>
    </row>
    <row r="23" spans="1:10" s="107" customFormat="1" ht="18.75">
      <c r="A23" s="200"/>
      <c r="B23" s="200" t="s">
        <v>239</v>
      </c>
      <c r="C23" s="200"/>
      <c r="D23" s="200"/>
      <c r="E23" s="200"/>
      <c r="F23" s="200"/>
      <c r="G23" s="200"/>
      <c r="H23" s="202">
        <v>-43840</v>
      </c>
      <c r="I23" s="205"/>
      <c r="J23" s="202">
        <v>-44902</v>
      </c>
    </row>
    <row r="24" spans="1:10" s="107" customFormat="1" ht="18.75">
      <c r="A24" s="200"/>
      <c r="B24" s="200" t="s">
        <v>352</v>
      </c>
      <c r="C24" s="200"/>
      <c r="D24" s="200"/>
      <c r="E24" s="200"/>
      <c r="F24" s="200"/>
      <c r="G24" s="200"/>
      <c r="H24" s="202">
        <v>-3006</v>
      </c>
      <c r="I24" s="205"/>
      <c r="J24" s="202">
        <v>0</v>
      </c>
    </row>
    <row r="25" spans="1:10" s="107" customFormat="1" ht="18.75">
      <c r="A25" s="200"/>
      <c r="B25" s="200" t="s">
        <v>238</v>
      </c>
      <c r="C25" s="200"/>
      <c r="D25" s="200"/>
      <c r="E25" s="200"/>
      <c r="F25" s="200"/>
      <c r="G25" s="200"/>
      <c r="H25" s="202">
        <v>-636</v>
      </c>
      <c r="I25" s="205"/>
      <c r="J25" s="202">
        <v>-1828</v>
      </c>
    </row>
    <row r="26" spans="1:10" s="107" customFormat="1" ht="18.75">
      <c r="A26" s="200" t="s">
        <v>149</v>
      </c>
      <c r="B26" s="200"/>
      <c r="C26" s="200"/>
      <c r="D26" s="200"/>
      <c r="E26" s="200"/>
      <c r="F26" s="200"/>
      <c r="G26" s="200"/>
      <c r="H26" s="206">
        <f>SUM(H23:H25)</f>
        <v>-47482</v>
      </c>
      <c r="I26" s="207"/>
      <c r="J26" s="231">
        <f>SUM(J23:J25)</f>
        <v>-46730</v>
      </c>
    </row>
    <row r="27" spans="1:13" s="107" customFormat="1" ht="18.75">
      <c r="A27" s="200"/>
      <c r="B27" s="200"/>
      <c r="C27" s="200"/>
      <c r="D27" s="200"/>
      <c r="E27" s="200"/>
      <c r="F27" s="200"/>
      <c r="G27" s="200"/>
      <c r="H27" s="202"/>
      <c r="I27" s="207"/>
      <c r="J27" s="205"/>
      <c r="M27" s="169"/>
    </row>
    <row r="28" spans="1:10" ht="18.75">
      <c r="A28" s="200"/>
      <c r="B28" s="200"/>
      <c r="C28" s="200"/>
      <c r="D28" s="200"/>
      <c r="E28" s="200"/>
      <c r="F28" s="200"/>
      <c r="G28" s="200"/>
      <c r="H28" s="202"/>
      <c r="I28" s="207"/>
      <c r="J28" s="202"/>
    </row>
    <row r="29" spans="1:10" ht="18.75">
      <c r="A29" s="200"/>
      <c r="B29" s="200" t="s">
        <v>240</v>
      </c>
      <c r="C29" s="200"/>
      <c r="D29" s="200"/>
      <c r="E29" s="200"/>
      <c r="F29" s="200"/>
      <c r="G29" s="200"/>
      <c r="H29" s="202">
        <v>-56857</v>
      </c>
      <c r="I29" s="208"/>
      <c r="J29" s="202">
        <v>28593</v>
      </c>
    </row>
    <row r="30" spans="1:10" ht="18.75">
      <c r="A30" s="200"/>
      <c r="B30" s="200" t="s">
        <v>324</v>
      </c>
      <c r="C30" s="200"/>
      <c r="D30" s="200"/>
      <c r="E30" s="200"/>
      <c r="F30" s="200"/>
      <c r="G30" s="200"/>
      <c r="H30" s="202">
        <v>-6130</v>
      </c>
      <c r="I30" s="207"/>
      <c r="J30" s="202">
        <v>0</v>
      </c>
    </row>
    <row r="31" spans="1:10" ht="18.75">
      <c r="A31" s="200" t="s">
        <v>241</v>
      </c>
      <c r="B31" s="200"/>
      <c r="C31" s="200"/>
      <c r="D31" s="200"/>
      <c r="E31" s="200"/>
      <c r="F31" s="200"/>
      <c r="G31" s="200"/>
      <c r="H31" s="206">
        <f>SUM(H28:H30)</f>
        <v>-62987</v>
      </c>
      <c r="I31" s="209"/>
      <c r="J31" s="206">
        <f>SUM(J28:J30)</f>
        <v>28593</v>
      </c>
    </row>
    <row r="32" spans="1:13" ht="18.75">
      <c r="A32" s="200" t="s">
        <v>242</v>
      </c>
      <c r="B32" s="200"/>
      <c r="C32" s="200"/>
      <c r="D32" s="200"/>
      <c r="E32" s="200"/>
      <c r="F32" s="200"/>
      <c r="G32" s="200"/>
      <c r="H32" s="202">
        <f>SUM(H21+H26+H31)</f>
        <v>-6831</v>
      </c>
      <c r="I32" s="209"/>
      <c r="J32" s="202">
        <f>SUM(J21+J26+J31)</f>
        <v>9236</v>
      </c>
      <c r="M32" s="16"/>
    </row>
    <row r="33" spans="1:10" ht="18.75">
      <c r="A33" s="200"/>
      <c r="B33" s="200"/>
      <c r="C33" s="200"/>
      <c r="D33" s="200"/>
      <c r="E33" s="200"/>
      <c r="F33" s="200"/>
      <c r="G33" s="200"/>
      <c r="H33" s="202"/>
      <c r="I33" s="209"/>
      <c r="J33" s="202"/>
    </row>
    <row r="34" spans="1:10" ht="18.75">
      <c r="A34" s="200"/>
      <c r="B34" s="200"/>
      <c r="C34" s="200"/>
      <c r="D34" s="200"/>
      <c r="E34" s="200"/>
      <c r="F34" s="200"/>
      <c r="G34" s="200"/>
      <c r="H34" s="202"/>
      <c r="I34" s="209"/>
      <c r="J34" s="202"/>
    </row>
    <row r="35" spans="1:10" ht="18.75">
      <c r="A35" s="200" t="s">
        <v>283</v>
      </c>
      <c r="B35" s="200"/>
      <c r="C35" s="200"/>
      <c r="D35" s="200"/>
      <c r="E35" s="200"/>
      <c r="F35" s="200"/>
      <c r="G35" s="200"/>
      <c r="H35" s="202">
        <v>129363</v>
      </c>
      <c r="I35" s="209"/>
      <c r="J35" s="202">
        <v>87642</v>
      </c>
    </row>
    <row r="36" spans="1:10" ht="18.75">
      <c r="A36" s="200"/>
      <c r="B36" s="200"/>
      <c r="C36" s="200"/>
      <c r="D36" s="200"/>
      <c r="E36" s="200"/>
      <c r="F36" s="200"/>
      <c r="G36" s="200"/>
      <c r="H36" s="202"/>
      <c r="I36" s="209"/>
      <c r="J36" s="202"/>
    </row>
    <row r="37" spans="1:10" ht="19.5" thickBot="1">
      <c r="A37" s="200" t="s">
        <v>284</v>
      </c>
      <c r="B37" s="200"/>
      <c r="C37" s="200"/>
      <c r="D37" s="200"/>
      <c r="E37" s="200"/>
      <c r="F37" s="200"/>
      <c r="G37" s="200"/>
      <c r="H37" s="210">
        <f>SUM(H32:H36)</f>
        <v>122532</v>
      </c>
      <c r="I37" s="209"/>
      <c r="J37" s="210">
        <f>SUM(J32:J36)</f>
        <v>96878</v>
      </c>
    </row>
    <row r="38" spans="1:10" ht="19.5" thickTop="1">
      <c r="A38" s="200"/>
      <c r="B38" s="200"/>
      <c r="C38" s="200"/>
      <c r="D38" s="200"/>
      <c r="E38" s="200"/>
      <c r="F38" s="200"/>
      <c r="G38" s="200"/>
      <c r="H38" s="211"/>
      <c r="I38" s="212"/>
      <c r="J38" s="211"/>
    </row>
    <row r="39" spans="1:10" ht="18.75">
      <c r="A39" s="200"/>
      <c r="B39" s="200"/>
      <c r="C39" s="200"/>
      <c r="D39" s="200"/>
      <c r="E39" s="200"/>
      <c r="F39" s="200"/>
      <c r="G39" s="200"/>
      <c r="H39" s="213"/>
      <c r="I39" s="213"/>
      <c r="J39" s="211"/>
    </row>
    <row r="40" spans="1:10" ht="12.75">
      <c r="A40" s="199"/>
      <c r="B40" s="199"/>
      <c r="C40" s="199"/>
      <c r="D40" s="199"/>
      <c r="E40" s="199"/>
      <c r="F40" s="199"/>
      <c r="G40" s="199"/>
      <c r="H40" s="214"/>
      <c r="I40" s="214"/>
      <c r="J40" s="199"/>
    </row>
    <row r="41" spans="1:10" ht="15.75">
      <c r="A41" s="215" t="s">
        <v>285</v>
      </c>
      <c r="B41" s="199"/>
      <c r="C41" s="199"/>
      <c r="D41" s="199"/>
      <c r="E41" s="199"/>
      <c r="F41" s="199"/>
      <c r="G41" s="199"/>
      <c r="H41" s="199"/>
      <c r="I41" s="199"/>
      <c r="J41" s="199"/>
    </row>
    <row r="42" spans="1:10" ht="15.75">
      <c r="A42" s="215" t="s">
        <v>205</v>
      </c>
      <c r="B42" s="199"/>
      <c r="C42" s="199"/>
      <c r="D42" s="199"/>
      <c r="E42" s="199"/>
      <c r="F42" s="199"/>
      <c r="G42" s="199"/>
      <c r="H42" s="199"/>
      <c r="I42" s="199"/>
      <c r="J42" s="199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zoomScalePageLayoutView="0" workbookViewId="0" topLeftCell="A125">
      <selection activeCell="H121" sqref="H121"/>
    </sheetView>
  </sheetViews>
  <sheetFormatPr defaultColWidth="9.140625" defaultRowHeight="12.75"/>
  <cols>
    <col min="1" max="1" width="9.140625" style="37" customWidth="1"/>
    <col min="2" max="2" width="10.8515625" style="37" customWidth="1"/>
    <col min="3" max="3" width="33.00390625" style="37" customWidth="1"/>
    <col min="4" max="4" width="19.8515625" style="37" customWidth="1"/>
    <col min="5" max="5" width="16.00390625" style="37" bestFit="1" customWidth="1"/>
    <col min="6" max="6" width="14.140625" style="37" bestFit="1" customWidth="1"/>
    <col min="7" max="14" width="9.140625" style="37" customWidth="1"/>
    <col min="15" max="15" width="30.57421875" style="37" customWidth="1"/>
    <col min="16" max="16384" width="9.140625" style="37" customWidth="1"/>
  </cols>
  <sheetData>
    <row r="1" s="82" customFormat="1" ht="29.25">
      <c r="A1" s="98" t="s">
        <v>216</v>
      </c>
    </row>
    <row r="2" s="82" customFormat="1" ht="29.25">
      <c r="A2" s="87" t="s">
        <v>3</v>
      </c>
    </row>
    <row r="3" spans="1:2" s="82" customFormat="1" ht="29.25">
      <c r="A3" s="87" t="s">
        <v>266</v>
      </c>
      <c r="B3" s="87"/>
    </row>
    <row r="4" s="82" customFormat="1" ht="29.25">
      <c r="A4" s="87"/>
    </row>
    <row r="5" s="82" customFormat="1" ht="29.25">
      <c r="A5" s="87" t="s">
        <v>32</v>
      </c>
    </row>
    <row r="7" spans="1:2" s="82" customFormat="1" ht="27">
      <c r="A7" s="83" t="s">
        <v>172</v>
      </c>
      <c r="B7" s="84" t="s">
        <v>33</v>
      </c>
    </row>
    <row r="8" spans="1:2" ht="21">
      <c r="A8" s="41"/>
      <c r="B8" s="42" t="s">
        <v>219</v>
      </c>
    </row>
    <row r="9" spans="1:2" ht="21">
      <c r="A9" s="41"/>
      <c r="B9" s="42" t="s">
        <v>142</v>
      </c>
    </row>
    <row r="10" spans="1:2" ht="21">
      <c r="A10" s="41"/>
      <c r="B10" s="42"/>
    </row>
    <row r="11" spans="1:2" ht="21">
      <c r="A11" s="41"/>
      <c r="B11" s="42" t="s">
        <v>143</v>
      </c>
    </row>
    <row r="12" spans="1:2" ht="21">
      <c r="A12" s="41"/>
      <c r="B12" s="42" t="s">
        <v>294</v>
      </c>
    </row>
    <row r="13" spans="1:2" ht="21">
      <c r="A13" s="41"/>
      <c r="B13" s="42" t="s">
        <v>295</v>
      </c>
    </row>
    <row r="14" spans="1:2" ht="21">
      <c r="A14" s="41"/>
      <c r="B14" s="42"/>
    </row>
    <row r="15" spans="1:2" ht="21">
      <c r="A15" s="41"/>
      <c r="B15" s="42" t="s">
        <v>298</v>
      </c>
    </row>
    <row r="16" spans="1:2" ht="21">
      <c r="A16" s="41"/>
      <c r="B16" s="42" t="s">
        <v>299</v>
      </c>
    </row>
    <row r="17" spans="1:2" ht="21">
      <c r="A17" s="41"/>
      <c r="B17" s="42" t="s">
        <v>296</v>
      </c>
    </row>
    <row r="18" spans="1:2" ht="21">
      <c r="A18" s="41"/>
      <c r="B18" s="42" t="s">
        <v>300</v>
      </c>
    </row>
    <row r="19" spans="1:2" ht="21">
      <c r="A19" s="41"/>
      <c r="B19" s="42" t="s">
        <v>301</v>
      </c>
    </row>
    <row r="20" spans="1:2" ht="21">
      <c r="A20" s="41"/>
      <c r="B20" s="42" t="s">
        <v>302</v>
      </c>
    </row>
    <row r="21" spans="1:2" ht="21">
      <c r="A21" s="41"/>
      <c r="B21" s="42" t="s">
        <v>297</v>
      </c>
    </row>
    <row r="22" spans="1:2" ht="21">
      <c r="A22" s="41"/>
      <c r="B22" s="42" t="s">
        <v>303</v>
      </c>
    </row>
    <row r="23" spans="1:2" ht="21">
      <c r="A23" s="41"/>
      <c r="B23" s="42" t="s">
        <v>304</v>
      </c>
    </row>
    <row r="24" spans="1:2" ht="21">
      <c r="A24" s="41"/>
      <c r="B24" s="42" t="s">
        <v>305</v>
      </c>
    </row>
    <row r="25" spans="1:2" ht="21">
      <c r="A25" s="41"/>
      <c r="B25" s="42" t="s">
        <v>306</v>
      </c>
    </row>
    <row r="26" spans="1:2" ht="21">
      <c r="A26" s="41"/>
      <c r="B26" s="42" t="s">
        <v>307</v>
      </c>
    </row>
    <row r="27" spans="1:2" ht="21">
      <c r="A27" s="41"/>
      <c r="B27" s="42" t="s">
        <v>308</v>
      </c>
    </row>
    <row r="28" spans="1:2" ht="21">
      <c r="A28" s="41"/>
      <c r="B28" s="42" t="s">
        <v>309</v>
      </c>
    </row>
    <row r="29" spans="1:2" ht="21">
      <c r="A29" s="41"/>
      <c r="B29" s="42" t="s">
        <v>310</v>
      </c>
    </row>
    <row r="30" spans="1:2" ht="21">
      <c r="A30" s="41"/>
      <c r="B30" s="42" t="s">
        <v>311</v>
      </c>
    </row>
    <row r="31" spans="1:2" ht="21">
      <c r="A31" s="41"/>
      <c r="B31" s="42" t="s">
        <v>312</v>
      </c>
    </row>
    <row r="32" spans="1:2" ht="21">
      <c r="A32" s="41"/>
      <c r="B32" s="42" t="s">
        <v>313</v>
      </c>
    </row>
    <row r="33" ht="21">
      <c r="A33" s="41"/>
    </row>
    <row r="34" spans="1:2" ht="21">
      <c r="A34" s="41"/>
      <c r="B34" s="239" t="s">
        <v>251</v>
      </c>
    </row>
    <row r="35" spans="1:2" ht="21">
      <c r="A35" s="41"/>
      <c r="B35" s="42"/>
    </row>
    <row r="36" spans="1:2" ht="21">
      <c r="A36" s="41"/>
      <c r="B36" s="42" t="s">
        <v>252</v>
      </c>
    </row>
    <row r="37" spans="1:2" ht="21">
      <c r="A37" s="41"/>
      <c r="B37" s="42" t="s">
        <v>253</v>
      </c>
    </row>
    <row r="38" spans="1:2" ht="21">
      <c r="A38" s="41"/>
      <c r="B38" s="42" t="s">
        <v>254</v>
      </c>
    </row>
    <row r="39" spans="1:2" ht="21">
      <c r="A39" s="41"/>
      <c r="B39" s="42" t="s">
        <v>353</v>
      </c>
    </row>
    <row r="40" spans="1:2" ht="21">
      <c r="A40" s="41"/>
      <c r="B40" s="42" t="s">
        <v>255</v>
      </c>
    </row>
    <row r="41" spans="1:2" ht="21">
      <c r="A41" s="41"/>
      <c r="B41" s="42" t="s">
        <v>256</v>
      </c>
    </row>
    <row r="42" spans="1:2" ht="21">
      <c r="A42" s="41"/>
      <c r="B42" s="42"/>
    </row>
    <row r="43" spans="1:2" ht="21">
      <c r="A43" s="41"/>
      <c r="B43" s="42" t="s">
        <v>257</v>
      </c>
    </row>
    <row r="44" spans="1:2" ht="21">
      <c r="A44" s="41"/>
      <c r="B44" s="42" t="s">
        <v>263</v>
      </c>
    </row>
    <row r="45" spans="1:2" ht="21">
      <c r="A45" s="41"/>
      <c r="B45" s="42" t="s">
        <v>354</v>
      </c>
    </row>
    <row r="46" spans="1:2" ht="21">
      <c r="A46" s="41"/>
      <c r="B46" s="42" t="s">
        <v>258</v>
      </c>
    </row>
    <row r="47" spans="1:2" ht="21">
      <c r="A47" s="41"/>
      <c r="B47" s="42" t="s">
        <v>259</v>
      </c>
    </row>
    <row r="48" spans="1:2" ht="21">
      <c r="A48" s="41"/>
      <c r="B48" s="42" t="s">
        <v>260</v>
      </c>
    </row>
    <row r="49" spans="1:2" ht="21">
      <c r="A49" s="41"/>
      <c r="B49" s="42" t="s">
        <v>261</v>
      </c>
    </row>
    <row r="50" spans="1:2" ht="21">
      <c r="A50" s="41"/>
      <c r="B50" s="42" t="s">
        <v>262</v>
      </c>
    </row>
    <row r="51" spans="1:2" s="81" customFormat="1" ht="21">
      <c r="A51" s="41"/>
      <c r="B51" s="42"/>
    </row>
    <row r="53" spans="1:2" s="82" customFormat="1" ht="29.25">
      <c r="A53" s="86" t="s">
        <v>173</v>
      </c>
      <c r="B53" s="87" t="s">
        <v>34</v>
      </c>
    </row>
    <row r="54" s="81" customFormat="1" ht="21">
      <c r="B54" s="81" t="s">
        <v>35</v>
      </c>
    </row>
    <row r="55" s="81" customFormat="1" ht="21"/>
    <row r="56" s="81" customFormat="1" ht="21">
      <c r="B56" s="81" t="s">
        <v>36</v>
      </c>
    </row>
    <row r="57" s="81" customFormat="1" ht="21">
      <c r="B57" s="81" t="s">
        <v>37</v>
      </c>
    </row>
    <row r="58" s="81" customFormat="1" ht="21"/>
    <row r="59" s="81" customFormat="1" ht="21">
      <c r="B59" s="81" t="s">
        <v>38</v>
      </c>
    </row>
    <row r="60" s="81" customFormat="1" ht="21">
      <c r="B60" s="81" t="s">
        <v>39</v>
      </c>
    </row>
    <row r="61" s="81" customFormat="1" ht="21">
      <c r="B61" s="81" t="s">
        <v>40</v>
      </c>
    </row>
    <row r="62" s="81" customFormat="1" ht="21"/>
    <row r="63" s="81" customFormat="1" ht="21">
      <c r="B63" s="81" t="s">
        <v>174</v>
      </c>
    </row>
    <row r="64" s="81" customFormat="1" ht="21"/>
    <row r="65" s="81" customFormat="1" ht="21">
      <c r="B65" s="81" t="s">
        <v>355</v>
      </c>
    </row>
    <row r="66" s="81" customFormat="1" ht="21"/>
    <row r="67" spans="2:4" s="81" customFormat="1" ht="22.5">
      <c r="B67" s="38" t="s">
        <v>175</v>
      </c>
      <c r="C67" s="38" t="s">
        <v>176</v>
      </c>
      <c r="D67" s="88">
        <v>0.21</v>
      </c>
    </row>
    <row r="68" spans="2:4" s="81" customFormat="1" ht="22.5">
      <c r="B68" s="38" t="s">
        <v>177</v>
      </c>
      <c r="C68" s="38" t="s">
        <v>178</v>
      </c>
      <c r="D68" s="88">
        <v>0.27</v>
      </c>
    </row>
    <row r="69" spans="2:4" s="81" customFormat="1" ht="22.5">
      <c r="B69" s="38" t="s">
        <v>179</v>
      </c>
      <c r="C69" s="38" t="s">
        <v>180</v>
      </c>
      <c r="D69" s="88">
        <v>0.28</v>
      </c>
    </row>
    <row r="70" spans="2:4" s="81" customFormat="1" ht="22.5">
      <c r="B70" s="38" t="s">
        <v>181</v>
      </c>
      <c r="C70" s="38" t="s">
        <v>182</v>
      </c>
      <c r="D70" s="88">
        <v>0.24</v>
      </c>
    </row>
    <row r="71" spans="2:4" s="81" customFormat="1" ht="23.25" thickBot="1">
      <c r="B71" s="38"/>
      <c r="C71" s="38"/>
      <c r="D71" s="89">
        <f>SUM(D67:D70)</f>
        <v>1</v>
      </c>
    </row>
    <row r="72" spans="2:4" s="81" customFormat="1" ht="23.25" thickTop="1">
      <c r="B72" s="38"/>
      <c r="C72" s="38"/>
      <c r="D72" s="90"/>
    </row>
    <row r="73" spans="2:4" ht="16.5">
      <c r="B73" s="43"/>
      <c r="C73" s="43"/>
      <c r="D73" s="44"/>
    </row>
    <row r="74" spans="2:4" ht="16.5">
      <c r="B74" s="43"/>
      <c r="C74" s="43"/>
      <c r="D74" s="44"/>
    </row>
    <row r="75" spans="2:4" ht="16.5">
      <c r="B75" s="43"/>
      <c r="C75" s="43"/>
      <c r="D75" s="43"/>
    </row>
    <row r="76" spans="1:2" s="82" customFormat="1" ht="29.25">
      <c r="A76" s="91" t="s">
        <v>183</v>
      </c>
      <c r="B76" s="87" t="s">
        <v>41</v>
      </c>
    </row>
    <row r="77" ht="21">
      <c r="B77" s="81" t="s">
        <v>228</v>
      </c>
    </row>
    <row r="79" spans="1:2" s="82" customFormat="1" ht="29.25">
      <c r="A79" s="91" t="s">
        <v>184</v>
      </c>
      <c r="B79" s="87" t="s">
        <v>171</v>
      </c>
    </row>
    <row r="80" ht="21">
      <c r="B80" s="81" t="s">
        <v>42</v>
      </c>
    </row>
    <row r="82" spans="1:2" s="82" customFormat="1" ht="29.25">
      <c r="A82" s="91" t="s">
        <v>185</v>
      </c>
      <c r="B82" s="87" t="s">
        <v>43</v>
      </c>
    </row>
    <row r="83" s="81" customFormat="1" ht="21">
      <c r="B83" s="81" t="s">
        <v>250</v>
      </c>
    </row>
    <row r="84" ht="21">
      <c r="B84" s="81"/>
    </row>
    <row r="87" spans="1:2" s="82" customFormat="1" ht="29.25">
      <c r="A87" s="91" t="s">
        <v>186</v>
      </c>
      <c r="B87" s="87" t="s">
        <v>187</v>
      </c>
    </row>
    <row r="88" ht="18">
      <c r="D88" s="240"/>
    </row>
    <row r="89" spans="2:4" s="81" customFormat="1" ht="22.5">
      <c r="B89" s="81" t="s">
        <v>188</v>
      </c>
      <c r="D89" s="92"/>
    </row>
    <row r="91" ht="18.75">
      <c r="D91" s="45"/>
    </row>
    <row r="92" spans="1:4" s="82" customFormat="1" ht="32.25">
      <c r="A92" s="91" t="s">
        <v>189</v>
      </c>
      <c r="B92" s="87" t="s">
        <v>45</v>
      </c>
      <c r="D92" s="93"/>
    </row>
    <row r="93" spans="1:4" ht="26.25">
      <c r="A93" s="39"/>
      <c r="B93" s="81" t="s">
        <v>281</v>
      </c>
      <c r="C93" s="81"/>
      <c r="D93" s="94"/>
    </row>
    <row r="94" spans="2:4" ht="25.5">
      <c r="B94" s="81"/>
      <c r="C94" s="81"/>
      <c r="D94" s="94"/>
    </row>
    <row r="95" spans="1:6" ht="24">
      <c r="A95" s="46"/>
      <c r="B95" s="95"/>
      <c r="C95" s="96"/>
      <c r="E95" s="417" t="s">
        <v>2</v>
      </c>
      <c r="F95" s="417" t="s">
        <v>2</v>
      </c>
    </row>
    <row r="96" spans="1:6" ht="24">
      <c r="A96" s="46"/>
      <c r="B96" s="96"/>
      <c r="C96" s="96"/>
      <c r="E96" s="417" t="s">
        <v>66</v>
      </c>
      <c r="F96" s="417" t="s">
        <v>325</v>
      </c>
    </row>
    <row r="97" spans="1:6" ht="24">
      <c r="A97" s="46"/>
      <c r="B97" s="96" t="s">
        <v>47</v>
      </c>
      <c r="C97" s="96"/>
      <c r="E97" s="418">
        <f>SUM('Bursa notes-30.6.13'!C16)</f>
        <v>144350</v>
      </c>
      <c r="F97" s="418">
        <f>SUM('Bursa notes-30.6.13'!C26)</f>
        <v>25242</v>
      </c>
    </row>
    <row r="98" spans="1:6" ht="24">
      <c r="A98" s="46"/>
      <c r="B98" s="96" t="s">
        <v>164</v>
      </c>
      <c r="C98" s="96"/>
      <c r="E98" s="418">
        <f>SUM('Bursa notes-30.6.13'!C17)</f>
        <v>78560</v>
      </c>
      <c r="F98" s="418">
        <f>SUM('Bursa notes-30.6.13'!C27)</f>
        <v>-655</v>
      </c>
    </row>
    <row r="99" spans="1:6" ht="24">
      <c r="A99" s="46"/>
      <c r="B99" s="96" t="s">
        <v>48</v>
      </c>
      <c r="C99" s="96"/>
      <c r="E99" s="418">
        <f>SUM('Bursa notes-30.6.13'!C18)</f>
        <v>356726</v>
      </c>
      <c r="F99" s="418">
        <f>SUM('Bursa notes-30.6.13'!C28)</f>
        <v>19138</v>
      </c>
    </row>
    <row r="100" spans="1:6" ht="24.75" thickBot="1">
      <c r="A100" s="46"/>
      <c r="B100" s="96" t="s">
        <v>49</v>
      </c>
      <c r="C100" s="96"/>
      <c r="E100" s="419">
        <f>SUM(E97:E99)</f>
        <v>579636</v>
      </c>
      <c r="F100" s="419">
        <f>SUM(F97:F99)</f>
        <v>43725</v>
      </c>
    </row>
    <row r="101" spans="1:4" ht="21.75" thickTop="1">
      <c r="A101" s="46"/>
      <c r="B101" s="96"/>
      <c r="C101" s="96"/>
      <c r="D101" s="96"/>
    </row>
    <row r="102" spans="1:2" s="82" customFormat="1" ht="29.25">
      <c r="A102" s="91" t="s">
        <v>190</v>
      </c>
      <c r="B102" s="97" t="s">
        <v>25</v>
      </c>
    </row>
    <row r="103" s="81" customFormat="1" ht="21">
      <c r="B103" s="96" t="s">
        <v>50</v>
      </c>
    </row>
    <row r="105" spans="1:2" s="82" customFormat="1" ht="29.25">
      <c r="A105" s="91" t="s">
        <v>191</v>
      </c>
      <c r="B105" s="97" t="s">
        <v>51</v>
      </c>
    </row>
    <row r="106" s="81" customFormat="1" ht="21">
      <c r="B106" s="81" t="s">
        <v>52</v>
      </c>
    </row>
    <row r="108" spans="1:2" s="82" customFormat="1" ht="29.25">
      <c r="A108" s="91" t="s">
        <v>192</v>
      </c>
      <c r="B108" s="97" t="s">
        <v>53</v>
      </c>
    </row>
    <row r="109" s="81" customFormat="1" ht="21">
      <c r="B109" s="42" t="s">
        <v>314</v>
      </c>
    </row>
    <row r="110" ht="21">
      <c r="B110" s="42"/>
    </row>
    <row r="111" ht="16.5">
      <c r="B111" s="47"/>
    </row>
    <row r="113" spans="1:2" s="82" customFormat="1" ht="29.25">
      <c r="A113" s="91" t="s">
        <v>193</v>
      </c>
      <c r="B113" s="98" t="s">
        <v>327</v>
      </c>
    </row>
    <row r="115" spans="2:4" ht="21">
      <c r="B115" s="42" t="s">
        <v>326</v>
      </c>
      <c r="C115" s="81"/>
      <c r="D115" s="81"/>
    </row>
    <row r="116" spans="2:4" ht="21">
      <c r="B116" s="81" t="s">
        <v>328</v>
      </c>
      <c r="C116" s="81"/>
      <c r="D116" s="81"/>
    </row>
    <row r="117" spans="2:4" ht="21">
      <c r="B117" s="81" t="s">
        <v>329</v>
      </c>
      <c r="C117" s="81"/>
      <c r="D117" s="81"/>
    </row>
    <row r="118" spans="2:4" ht="21">
      <c r="B118" s="81" t="s">
        <v>330</v>
      </c>
      <c r="C118" s="81"/>
      <c r="D118" s="81"/>
    </row>
    <row r="119" spans="2:4" ht="21">
      <c r="B119" s="81" t="s">
        <v>356</v>
      </c>
      <c r="C119" s="81"/>
      <c r="D119" s="294"/>
    </row>
    <row r="120" spans="2:5" ht="21">
      <c r="B120" s="295"/>
      <c r="C120" s="295"/>
      <c r="D120" s="296"/>
      <c r="E120" s="297"/>
    </row>
    <row r="121" spans="2:5" ht="21">
      <c r="B121" s="295"/>
      <c r="C121" s="295"/>
      <c r="D121" s="298"/>
      <c r="E121" s="297"/>
    </row>
    <row r="122" spans="2:5" ht="21">
      <c r="B122" s="295"/>
      <c r="C122" s="295"/>
      <c r="D122" s="295"/>
      <c r="E122" s="297"/>
    </row>
    <row r="123" spans="1:3" ht="29.25">
      <c r="A123" s="91" t="s">
        <v>226</v>
      </c>
      <c r="B123" s="98" t="s">
        <v>199</v>
      </c>
      <c r="C123" s="82"/>
    </row>
    <row r="124" spans="1:2" ht="18.75">
      <c r="A124" s="2"/>
      <c r="B124" s="14"/>
    </row>
    <row r="125" spans="1:2" ht="18.75">
      <c r="A125"/>
      <c r="B125" s="107" t="s">
        <v>200</v>
      </c>
    </row>
  </sheetData>
  <sheetProtection/>
  <printOptions/>
  <pageMargins left="0.7" right="0.7" top="0.75" bottom="0.75" header="0.3" footer="0.3"/>
  <pageSetup fitToHeight="2" fitToWidth="1" horizontalDpi="600" verticalDpi="600" orientation="portrait" paperSize="9" scale="41" r:id="rId1"/>
  <rowBreaks count="1" manualBreakCount="1">
    <brk id="6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69"/>
  <sheetViews>
    <sheetView tabSelected="1" zoomScalePageLayoutView="0" workbookViewId="0" topLeftCell="A1">
      <pane xSplit="2" ySplit="10" topLeftCell="C2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39" sqref="B139"/>
    </sheetView>
  </sheetViews>
  <sheetFormatPr defaultColWidth="9.140625" defaultRowHeight="12.75"/>
  <cols>
    <col min="1" max="1" width="6.421875" style="0" customWidth="1"/>
    <col min="2" max="2" width="39.57421875" style="0" customWidth="1"/>
    <col min="3" max="3" width="22.421875" style="0" customWidth="1"/>
    <col min="4" max="4" width="22.00390625" style="0" customWidth="1"/>
    <col min="5" max="5" width="12.00390625" style="0" customWidth="1"/>
    <col min="6" max="6" width="23.7109375" style="0" customWidth="1"/>
    <col min="7" max="7" width="24.421875" style="0" customWidth="1"/>
    <col min="8" max="8" width="14.00390625" style="0" customWidth="1"/>
    <col min="10" max="10" width="17.140625" style="0" customWidth="1"/>
    <col min="11" max="11" width="10.421875" style="0" customWidth="1"/>
    <col min="12" max="12" width="10.28125" style="0" customWidth="1"/>
  </cols>
  <sheetData>
    <row r="1" spans="1:8" ht="19.5">
      <c r="A1" s="189" t="s">
        <v>31</v>
      </c>
      <c r="B1" s="190"/>
      <c r="C1" s="190"/>
      <c r="D1" s="190"/>
      <c r="E1" s="190"/>
      <c r="F1" s="190"/>
      <c r="G1" s="190"/>
      <c r="H1" s="190"/>
    </row>
    <row r="2" spans="1:8" ht="15">
      <c r="A2" s="191" t="s">
        <v>3</v>
      </c>
      <c r="B2" s="190"/>
      <c r="C2" s="190"/>
      <c r="D2" s="190"/>
      <c r="E2" s="190"/>
      <c r="F2" s="190"/>
      <c r="G2" s="190"/>
      <c r="H2" s="190"/>
    </row>
    <row r="3" spans="1:8" ht="18">
      <c r="A3" s="192" t="s">
        <v>266</v>
      </c>
      <c r="B3" s="190"/>
      <c r="C3" s="190"/>
      <c r="D3" s="190"/>
      <c r="E3" s="190"/>
      <c r="F3" s="190"/>
      <c r="G3" s="190"/>
      <c r="H3" s="190"/>
    </row>
    <row r="4" spans="1:8" ht="15">
      <c r="A4" s="191"/>
      <c r="B4" s="190"/>
      <c r="C4" s="190"/>
      <c r="D4" s="190"/>
      <c r="E4" s="190"/>
      <c r="F4" s="190"/>
      <c r="G4" s="190"/>
      <c r="H4" s="190"/>
    </row>
    <row r="5" spans="1:8" ht="15.75">
      <c r="A5" s="303" t="s">
        <v>54</v>
      </c>
      <c r="B5" s="190"/>
      <c r="C5" s="190"/>
      <c r="D5" s="190"/>
      <c r="E5" s="190"/>
      <c r="F5" s="190"/>
      <c r="G5" s="190"/>
      <c r="H5" s="190"/>
    </row>
    <row r="6" spans="1:8" ht="12.75">
      <c r="A6" s="190"/>
      <c r="B6" s="190"/>
      <c r="C6" s="190"/>
      <c r="D6" s="193"/>
      <c r="E6" s="193"/>
      <c r="F6" s="193"/>
      <c r="G6" s="190"/>
      <c r="H6" s="190"/>
    </row>
    <row r="7" spans="1:8" ht="18.75">
      <c r="A7" s="194" t="s">
        <v>55</v>
      </c>
      <c r="B7" s="195" t="s">
        <v>113</v>
      </c>
      <c r="C7" s="190"/>
      <c r="D7" s="190"/>
      <c r="E7" s="190"/>
      <c r="F7" s="190"/>
      <c r="G7" s="190"/>
      <c r="H7" s="190"/>
    </row>
    <row r="8" spans="1:8" ht="14.25">
      <c r="A8" s="196"/>
      <c r="B8" s="197"/>
      <c r="C8" s="190"/>
      <c r="D8" s="190"/>
      <c r="E8" s="190"/>
      <c r="F8" s="190"/>
      <c r="G8" s="190"/>
      <c r="H8" s="190"/>
    </row>
    <row r="9" spans="1:8" s="48" customFormat="1" ht="15.75">
      <c r="A9" s="198"/>
      <c r="B9" s="304"/>
      <c r="C9" s="305" t="s">
        <v>56</v>
      </c>
      <c r="D9" s="305" t="s">
        <v>57</v>
      </c>
      <c r="E9" s="305" t="s">
        <v>58</v>
      </c>
      <c r="F9" s="306" t="s">
        <v>59</v>
      </c>
      <c r="G9" s="306" t="s">
        <v>0</v>
      </c>
      <c r="H9" s="305" t="s">
        <v>58</v>
      </c>
    </row>
    <row r="10" spans="1:8" s="48" customFormat="1" ht="15.75">
      <c r="A10" s="198"/>
      <c r="B10" s="307"/>
      <c r="C10" s="308" t="s">
        <v>60</v>
      </c>
      <c r="D10" s="308" t="s">
        <v>61</v>
      </c>
      <c r="E10" s="308" t="s">
        <v>62</v>
      </c>
      <c r="F10" s="309" t="s">
        <v>63</v>
      </c>
      <c r="G10" s="309" t="s">
        <v>64</v>
      </c>
      <c r="H10" s="308" t="s">
        <v>62</v>
      </c>
    </row>
    <row r="11" spans="1:8" s="48" customFormat="1" ht="15.75">
      <c r="A11" s="198"/>
      <c r="B11" s="307"/>
      <c r="C11" s="310"/>
      <c r="D11" s="308" t="s">
        <v>60</v>
      </c>
      <c r="E11" s="308"/>
      <c r="F11" s="309"/>
      <c r="G11" s="309" t="s">
        <v>65</v>
      </c>
      <c r="H11" s="311"/>
    </row>
    <row r="12" spans="1:8" s="48" customFormat="1" ht="15.75">
      <c r="A12" s="198"/>
      <c r="B12" s="304"/>
      <c r="C12" s="305" t="s">
        <v>267</v>
      </c>
      <c r="D12" s="305" t="s">
        <v>230</v>
      </c>
      <c r="E12" s="305"/>
      <c r="F12" s="305" t="s">
        <v>267</v>
      </c>
      <c r="G12" s="305" t="s">
        <v>230</v>
      </c>
      <c r="H12" s="311"/>
    </row>
    <row r="13" spans="1:8" s="48" customFormat="1" ht="15.75">
      <c r="A13" s="198"/>
      <c r="B13" s="312"/>
      <c r="C13" s="313" t="s">
        <v>265</v>
      </c>
      <c r="D13" s="313" t="s">
        <v>229</v>
      </c>
      <c r="E13" s="313"/>
      <c r="F13" s="313" t="s">
        <v>265</v>
      </c>
      <c r="G13" s="313" t="s">
        <v>229</v>
      </c>
      <c r="H13" s="311"/>
    </row>
    <row r="14" spans="1:8" s="48" customFormat="1" ht="15.75">
      <c r="A14" s="198"/>
      <c r="B14" s="314"/>
      <c r="C14" s="315" t="s">
        <v>66</v>
      </c>
      <c r="D14" s="315" t="s">
        <v>66</v>
      </c>
      <c r="E14" s="315"/>
      <c r="F14" s="316" t="s">
        <v>66</v>
      </c>
      <c r="G14" s="316" t="s">
        <v>66</v>
      </c>
      <c r="H14" s="311"/>
    </row>
    <row r="15" spans="1:8" s="48" customFormat="1" ht="16.5" customHeight="1">
      <c r="A15" s="198"/>
      <c r="B15" s="317"/>
      <c r="C15" s="315" t="s">
        <v>2</v>
      </c>
      <c r="D15" s="315" t="s">
        <v>2</v>
      </c>
      <c r="E15" s="315"/>
      <c r="F15" s="316" t="s">
        <v>2</v>
      </c>
      <c r="G15" s="315" t="s">
        <v>2</v>
      </c>
      <c r="H15" s="311"/>
    </row>
    <row r="16" spans="1:8" s="48" customFormat="1" ht="15.75">
      <c r="A16" s="198"/>
      <c r="B16" s="317" t="s">
        <v>67</v>
      </c>
      <c r="C16" s="318">
        <v>144350</v>
      </c>
      <c r="D16" s="318">
        <v>135989</v>
      </c>
      <c r="E16" s="319">
        <f>SUM(C16-D16)/D16</f>
        <v>0.06148291405922538</v>
      </c>
      <c r="F16" s="318">
        <f aca="true" t="shared" si="0" ref="F16:G18">SUM(C16)</f>
        <v>144350</v>
      </c>
      <c r="G16" s="318">
        <f t="shared" si="0"/>
        <v>135989</v>
      </c>
      <c r="H16" s="319">
        <f>SUM(F16-G16)/G16</f>
        <v>0.06148291405922538</v>
      </c>
    </row>
    <row r="17" spans="1:8" s="48" customFormat="1" ht="15.75">
      <c r="A17" s="198"/>
      <c r="B17" s="317" t="s">
        <v>162</v>
      </c>
      <c r="C17" s="318">
        <v>78560</v>
      </c>
      <c r="D17" s="318">
        <v>73826</v>
      </c>
      <c r="E17" s="320">
        <f>SUM(C17-D17)/D17</f>
        <v>0.06412375044022431</v>
      </c>
      <c r="F17" s="318">
        <f t="shared" si="0"/>
        <v>78560</v>
      </c>
      <c r="G17" s="318">
        <f t="shared" si="0"/>
        <v>73826</v>
      </c>
      <c r="H17" s="320">
        <f>SUM(F17-G17)/G17</f>
        <v>0.06412375044022431</v>
      </c>
    </row>
    <row r="18" spans="1:8" s="48" customFormat="1" ht="18">
      <c r="A18" s="198"/>
      <c r="B18" s="317" t="s">
        <v>68</v>
      </c>
      <c r="C18" s="321">
        <v>356726</v>
      </c>
      <c r="D18" s="321">
        <v>284547</v>
      </c>
      <c r="E18" s="320">
        <f>SUM(C18-D18)/D18</f>
        <v>0.2536628395309035</v>
      </c>
      <c r="F18" s="318">
        <f t="shared" si="0"/>
        <v>356726</v>
      </c>
      <c r="G18" s="318">
        <f t="shared" si="0"/>
        <v>284547</v>
      </c>
      <c r="H18" s="320">
        <f>SUM(F18-G18)/G18</f>
        <v>0.2536628395309035</v>
      </c>
    </row>
    <row r="19" spans="1:8" s="48" customFormat="1" ht="18.75" thickBot="1">
      <c r="A19" s="198"/>
      <c r="B19" s="317" t="s">
        <v>49</v>
      </c>
      <c r="C19" s="322">
        <f>SUM(C16:C18)</f>
        <v>579636</v>
      </c>
      <c r="D19" s="323">
        <f>SUM(D16:D18)</f>
        <v>494362</v>
      </c>
      <c r="E19" s="324">
        <f>SUM(C19-D19)/D19</f>
        <v>0.17249303142231806</v>
      </c>
      <c r="F19" s="325">
        <f>SUM(F16:F18)</f>
        <v>579636</v>
      </c>
      <c r="G19" s="326">
        <f>SUM(G16:G18)</f>
        <v>494362</v>
      </c>
      <c r="H19" s="324">
        <f>SUM(F19-G19)/G19</f>
        <v>0.17249303142231806</v>
      </c>
    </row>
    <row r="20" spans="1:8" s="48" customFormat="1" ht="15.75" thickTop="1">
      <c r="A20" s="198"/>
      <c r="B20" s="327"/>
      <c r="C20" s="328"/>
      <c r="D20" s="329"/>
      <c r="E20" s="329"/>
      <c r="F20" s="330"/>
      <c r="G20" s="329"/>
      <c r="H20" s="311"/>
    </row>
    <row r="21" spans="1:8" s="48" customFormat="1" ht="15.75">
      <c r="A21" s="198"/>
      <c r="B21" s="317"/>
      <c r="C21" s="305" t="s">
        <v>267</v>
      </c>
      <c r="D21" s="305" t="s">
        <v>230</v>
      </c>
      <c r="E21" s="305"/>
      <c r="F21" s="305" t="s">
        <v>267</v>
      </c>
      <c r="G21" s="305" t="s">
        <v>230</v>
      </c>
      <c r="H21" s="311"/>
    </row>
    <row r="22" spans="1:8" s="48" customFormat="1" ht="15.75">
      <c r="A22" s="198"/>
      <c r="B22" s="317"/>
      <c r="C22" s="313" t="s">
        <v>265</v>
      </c>
      <c r="D22" s="313" t="s">
        <v>229</v>
      </c>
      <c r="E22" s="313"/>
      <c r="F22" s="313" t="s">
        <v>265</v>
      </c>
      <c r="G22" s="313" t="s">
        <v>229</v>
      </c>
      <c r="H22" s="311"/>
    </row>
    <row r="23" spans="1:8" s="48" customFormat="1" ht="15.75">
      <c r="A23" s="198"/>
      <c r="B23" s="317"/>
      <c r="C23" s="315" t="s">
        <v>46</v>
      </c>
      <c r="D23" s="315" t="s">
        <v>46</v>
      </c>
      <c r="E23" s="315"/>
      <c r="F23" s="316" t="s">
        <v>46</v>
      </c>
      <c r="G23" s="315" t="s">
        <v>46</v>
      </c>
      <c r="H23" s="311"/>
    </row>
    <row r="24" spans="1:8" s="48" customFormat="1" ht="15.75">
      <c r="A24" s="198"/>
      <c r="B24" s="317"/>
      <c r="C24" s="315" t="s">
        <v>2</v>
      </c>
      <c r="D24" s="305" t="s">
        <v>2</v>
      </c>
      <c r="E24" s="305"/>
      <c r="F24" s="331" t="s">
        <v>2</v>
      </c>
      <c r="G24" s="305" t="s">
        <v>2</v>
      </c>
      <c r="H24" s="311"/>
    </row>
    <row r="25" spans="1:8" s="48" customFormat="1" ht="15.75">
      <c r="A25" s="198"/>
      <c r="B25" s="317"/>
      <c r="C25" s="315"/>
      <c r="D25" s="315"/>
      <c r="E25" s="305"/>
      <c r="F25" s="332"/>
      <c r="G25" s="315"/>
      <c r="H25" s="311"/>
    </row>
    <row r="26" spans="1:8" s="48" customFormat="1" ht="15.75">
      <c r="A26" s="198"/>
      <c r="B26" s="317" t="s">
        <v>67</v>
      </c>
      <c r="C26" s="333">
        <v>25242</v>
      </c>
      <c r="D26" s="318">
        <v>17110</v>
      </c>
      <c r="E26" s="334">
        <f>SUM(C26-D26)/D26</f>
        <v>0.47527761542957336</v>
      </c>
      <c r="F26" s="335">
        <f aca="true" t="shared" si="1" ref="F26:G28">SUM(C26)</f>
        <v>25242</v>
      </c>
      <c r="G26" s="336">
        <f t="shared" si="1"/>
        <v>17110</v>
      </c>
      <c r="H26" s="334">
        <f>SUM(F26-G26)/G26</f>
        <v>0.47527761542957336</v>
      </c>
    </row>
    <row r="27" spans="1:8" s="48" customFormat="1" ht="15.75">
      <c r="A27" s="198"/>
      <c r="B27" s="317" t="s">
        <v>162</v>
      </c>
      <c r="C27" s="333">
        <v>-655</v>
      </c>
      <c r="D27" s="318">
        <v>3409</v>
      </c>
      <c r="E27" s="319">
        <f>SUM(C27-D27)/D27</f>
        <v>-1.1921384570255207</v>
      </c>
      <c r="F27" s="333">
        <f t="shared" si="1"/>
        <v>-655</v>
      </c>
      <c r="G27" s="336">
        <f t="shared" si="1"/>
        <v>3409</v>
      </c>
      <c r="H27" s="319">
        <f>SUM(F27-G27)/G27</f>
        <v>-1.1921384570255207</v>
      </c>
    </row>
    <row r="28" spans="1:8" s="48" customFormat="1" ht="18">
      <c r="A28" s="198"/>
      <c r="B28" s="317" t="s">
        <v>68</v>
      </c>
      <c r="C28" s="337">
        <v>19138</v>
      </c>
      <c r="D28" s="321">
        <v>21097</v>
      </c>
      <c r="E28" s="319">
        <f>SUM(C28-D28)/D28</f>
        <v>-0.09285680428496942</v>
      </c>
      <c r="F28" s="338">
        <f t="shared" si="1"/>
        <v>19138</v>
      </c>
      <c r="G28" s="336">
        <f t="shared" si="1"/>
        <v>21097</v>
      </c>
      <c r="H28" s="319">
        <f>SUM(F28-G28)/G28</f>
        <v>-0.09285680428496942</v>
      </c>
    </row>
    <row r="29" spans="1:8" s="48" customFormat="1" ht="18">
      <c r="A29" s="198"/>
      <c r="B29" s="317" t="s">
        <v>49</v>
      </c>
      <c r="C29" s="322">
        <f>SUM(C26:C28)</f>
        <v>43725</v>
      </c>
      <c r="D29" s="322">
        <f>SUM(D26:D28)</f>
        <v>41616</v>
      </c>
      <c r="E29" s="339">
        <f>SUM(C29-D29)/D29</f>
        <v>0.05067762399077278</v>
      </c>
      <c r="F29" s="340">
        <f>SUM(F26:F28)</f>
        <v>43725</v>
      </c>
      <c r="G29" s="341">
        <f>SUM(G26:G28)</f>
        <v>41616</v>
      </c>
      <c r="H29" s="339">
        <f>SUM(F29-G29)/G29</f>
        <v>0.05067762399077278</v>
      </c>
    </row>
    <row r="30" spans="1:8" s="48" customFormat="1" ht="18">
      <c r="A30" s="198"/>
      <c r="B30" s="342"/>
      <c r="C30" s="343"/>
      <c r="D30" s="344"/>
      <c r="E30" s="344"/>
      <c r="F30" s="344"/>
      <c r="G30" s="345"/>
      <c r="H30" s="346"/>
    </row>
    <row r="31" spans="2:8" ht="17.25">
      <c r="B31" s="16"/>
      <c r="C31" s="17"/>
      <c r="D31" s="16"/>
      <c r="E31" s="16"/>
      <c r="F31" s="16"/>
      <c r="G31" s="18"/>
      <c r="H31" s="18"/>
    </row>
    <row r="32" spans="1:2" s="5" customFormat="1" ht="15">
      <c r="A32" s="234" t="s">
        <v>69</v>
      </c>
      <c r="B32" s="5" t="s">
        <v>322</v>
      </c>
    </row>
    <row r="33" spans="1:2" s="5" customFormat="1" ht="15">
      <c r="A33" s="234"/>
      <c r="B33" s="236" t="s">
        <v>315</v>
      </c>
    </row>
    <row r="34" s="5" customFormat="1" ht="15">
      <c r="A34" s="234"/>
    </row>
    <row r="35" spans="1:2" s="5" customFormat="1" ht="15">
      <c r="A35" s="234" t="s">
        <v>70</v>
      </c>
      <c r="B35" s="5" t="s">
        <v>357</v>
      </c>
    </row>
    <row r="36" spans="1:2" s="5" customFormat="1" ht="15">
      <c r="A36" s="234"/>
      <c r="B36" s="5" t="s">
        <v>290</v>
      </c>
    </row>
    <row r="37" spans="1:2" s="5" customFormat="1" ht="15">
      <c r="A37" s="234"/>
      <c r="B37" s="5" t="s">
        <v>332</v>
      </c>
    </row>
    <row r="38" spans="1:2" s="5" customFormat="1" ht="15">
      <c r="A38" s="234"/>
      <c r="B38" s="5" t="s">
        <v>333</v>
      </c>
    </row>
    <row r="39" spans="1:2" s="5" customFormat="1" ht="15">
      <c r="A39" s="234"/>
      <c r="B39" s="5" t="s">
        <v>334</v>
      </c>
    </row>
    <row r="40" s="5" customFormat="1" ht="15">
      <c r="A40" s="234"/>
    </row>
    <row r="41" s="5" customFormat="1" ht="15">
      <c r="A41" s="234"/>
    </row>
    <row r="42" spans="1:2" s="5" customFormat="1" ht="15">
      <c r="A42" s="234" t="s">
        <v>71</v>
      </c>
      <c r="B42" s="236" t="s">
        <v>335</v>
      </c>
    </row>
    <row r="43" s="40" customFormat="1" ht="15">
      <c r="B43" s="236" t="s">
        <v>342</v>
      </c>
    </row>
    <row r="44" s="40" customFormat="1" ht="15">
      <c r="B44" s="236" t="s">
        <v>343</v>
      </c>
    </row>
    <row r="45" s="40" customFormat="1" ht="14.25"/>
    <row r="46" s="40" customFormat="1" ht="15">
      <c r="B46" s="236"/>
    </row>
    <row r="47" s="40" customFormat="1" ht="15">
      <c r="B47" s="236"/>
    </row>
    <row r="48" s="40" customFormat="1" ht="15">
      <c r="B48" s="236"/>
    </row>
    <row r="49" spans="1:2" ht="18.75">
      <c r="A49" s="2" t="s">
        <v>72</v>
      </c>
      <c r="B49" s="14" t="s">
        <v>73</v>
      </c>
    </row>
    <row r="50" spans="2:8" s="48" customFormat="1" ht="15.75">
      <c r="B50" s="347"/>
      <c r="C50" s="348" t="s">
        <v>74</v>
      </c>
      <c r="D50" s="349" t="s">
        <v>163</v>
      </c>
      <c r="E50" s="305" t="s">
        <v>58</v>
      </c>
      <c r="F50" s="348" t="s">
        <v>74</v>
      </c>
      <c r="G50" s="315" t="s">
        <v>75</v>
      </c>
      <c r="H50" s="350" t="s">
        <v>58</v>
      </c>
    </row>
    <row r="51" spans="2:8" s="48" customFormat="1" ht="15.75">
      <c r="B51" s="351"/>
      <c r="C51" s="305" t="s">
        <v>267</v>
      </c>
      <c r="D51" s="305" t="s">
        <v>268</v>
      </c>
      <c r="E51" s="308" t="s">
        <v>62</v>
      </c>
      <c r="F51" s="305" t="s">
        <v>267</v>
      </c>
      <c r="G51" s="305" t="s">
        <v>268</v>
      </c>
      <c r="H51" s="352" t="s">
        <v>62</v>
      </c>
    </row>
    <row r="52" spans="2:8" s="48" customFormat="1" ht="15.75">
      <c r="B52" s="351"/>
      <c r="C52" s="313" t="s">
        <v>265</v>
      </c>
      <c r="D52" s="313" t="s">
        <v>264</v>
      </c>
      <c r="E52" s="310"/>
      <c r="F52" s="313" t="s">
        <v>265</v>
      </c>
      <c r="G52" s="313" t="s">
        <v>264</v>
      </c>
      <c r="H52" s="352"/>
    </row>
    <row r="53" spans="2:8" s="48" customFormat="1" ht="15.75">
      <c r="B53" s="353"/>
      <c r="C53" s="315" t="s">
        <v>66</v>
      </c>
      <c r="D53" s="354" t="s">
        <v>66</v>
      </c>
      <c r="E53" s="313"/>
      <c r="F53" s="315" t="s">
        <v>46</v>
      </c>
      <c r="G53" s="354" t="s">
        <v>46</v>
      </c>
      <c r="H53" s="355"/>
    </row>
    <row r="54" spans="2:8" s="48" customFormat="1" ht="15">
      <c r="B54" s="356" t="s">
        <v>76</v>
      </c>
      <c r="C54" s="357"/>
      <c r="D54" s="356"/>
      <c r="E54" s="356"/>
      <c r="F54" s="356"/>
      <c r="G54" s="357"/>
      <c r="H54" s="356"/>
    </row>
    <row r="55" spans="2:8" s="48" customFormat="1" ht="15.75">
      <c r="B55" s="351" t="s">
        <v>67</v>
      </c>
      <c r="C55" s="358">
        <f>SUM(C16)</f>
        <v>144350</v>
      </c>
      <c r="D55" s="359">
        <v>136436</v>
      </c>
      <c r="E55" s="360">
        <f>SUM(C55-D55)/D55</f>
        <v>0.05800521856401536</v>
      </c>
      <c r="F55" s="358">
        <f>SUM(C26)</f>
        <v>25242</v>
      </c>
      <c r="G55" s="359">
        <v>16350.667900194778</v>
      </c>
      <c r="H55" s="361">
        <f>SUM(F55-G55)/G55</f>
        <v>0.5437901469272276</v>
      </c>
    </row>
    <row r="56" spans="2:8" s="48" customFormat="1" ht="15.75">
      <c r="B56" s="351" t="s">
        <v>162</v>
      </c>
      <c r="C56" s="358">
        <f>SUM(C17)</f>
        <v>78560</v>
      </c>
      <c r="D56" s="359">
        <v>71071</v>
      </c>
      <c r="E56" s="360">
        <f>SUM(C56-D56)/D56</f>
        <v>0.10537349973969692</v>
      </c>
      <c r="F56" s="362">
        <f>SUM(C27)</f>
        <v>-655</v>
      </c>
      <c r="G56" s="359">
        <v>4668.377573896152</v>
      </c>
      <c r="H56" s="361">
        <f>SUM(F56-G56)/G56</f>
        <v>-1.1403057035623079</v>
      </c>
    </row>
    <row r="57" spans="2:8" s="48" customFormat="1" ht="18">
      <c r="B57" s="351" t="s">
        <v>68</v>
      </c>
      <c r="C57" s="363">
        <f>SUM(C18)</f>
        <v>356726</v>
      </c>
      <c r="D57" s="364">
        <v>354956</v>
      </c>
      <c r="E57" s="365">
        <f>SUM(C57-D57)/D57</f>
        <v>0.0049865335421855105</v>
      </c>
      <c r="F57" s="363">
        <f>SUM(C28)</f>
        <v>19138</v>
      </c>
      <c r="G57" s="364">
        <v>21011.236134719</v>
      </c>
      <c r="H57" s="361">
        <f>SUM(F57-G57)/G57</f>
        <v>-0.08915401848364662</v>
      </c>
    </row>
    <row r="58" spans="2:8" s="48" customFormat="1" ht="18">
      <c r="B58" s="366" t="s">
        <v>49</v>
      </c>
      <c r="C58" s="367">
        <f>SUM(C55:C57)</f>
        <v>579636</v>
      </c>
      <c r="D58" s="367">
        <f>SUM(D55:D57)</f>
        <v>562463</v>
      </c>
      <c r="E58" s="368">
        <f>SUM(C58-D58)/D58</f>
        <v>0.030531786090818417</v>
      </c>
      <c r="F58" s="367">
        <f>SUM(F55:F57)</f>
        <v>43725</v>
      </c>
      <c r="G58" s="367">
        <f>SUM(G55:G57)</f>
        <v>42030.281608809935</v>
      </c>
      <c r="H58" s="369">
        <f>SUM(F58-G58)/G58</f>
        <v>0.04032136655574623</v>
      </c>
    </row>
    <row r="59" spans="2:8" s="48" customFormat="1" ht="17.25">
      <c r="B59" s="370"/>
      <c r="C59" s="371"/>
      <c r="D59" s="372"/>
      <c r="E59" s="373"/>
      <c r="F59" s="373"/>
      <c r="G59" s="374"/>
      <c r="H59" s="375"/>
    </row>
    <row r="60" spans="2:8" ht="16.5">
      <c r="B60" s="16"/>
      <c r="C60" s="19"/>
      <c r="D60" s="20"/>
      <c r="E60" s="20"/>
      <c r="F60" s="20"/>
      <c r="G60" s="21"/>
      <c r="H60" s="22"/>
    </row>
    <row r="61" spans="1:2" s="5" customFormat="1" ht="15">
      <c r="A61" s="234" t="s">
        <v>69</v>
      </c>
      <c r="B61" s="235" t="s">
        <v>350</v>
      </c>
    </row>
    <row r="62" spans="1:2" s="5" customFormat="1" ht="15">
      <c r="A62" s="234"/>
      <c r="B62" s="5" t="s">
        <v>336</v>
      </c>
    </row>
    <row r="63" s="5" customFormat="1" ht="15"/>
    <row r="64" spans="1:2" s="5" customFormat="1" ht="15">
      <c r="A64" s="234" t="s">
        <v>70</v>
      </c>
      <c r="B64" s="5" t="s">
        <v>337</v>
      </c>
    </row>
    <row r="65" spans="1:2" s="5" customFormat="1" ht="15">
      <c r="A65" s="234"/>
      <c r="B65" s="5" t="s">
        <v>331</v>
      </c>
    </row>
    <row r="66" s="5" customFormat="1" ht="15">
      <c r="A66" s="234"/>
    </row>
    <row r="67" spans="1:2" s="5" customFormat="1" ht="15">
      <c r="A67" s="234"/>
      <c r="B67" s="236" t="s">
        <v>338</v>
      </c>
    </row>
    <row r="68" spans="1:2" s="5" customFormat="1" ht="15">
      <c r="A68" s="234"/>
      <c r="B68" s="236" t="s">
        <v>339</v>
      </c>
    </row>
    <row r="69" spans="1:2" s="5" customFormat="1" ht="15">
      <c r="A69" s="234"/>
      <c r="B69" s="5" t="s">
        <v>340</v>
      </c>
    </row>
    <row r="70" spans="1:2" s="5" customFormat="1" ht="15">
      <c r="A70" s="234"/>
      <c r="B70" s="5" t="s">
        <v>341</v>
      </c>
    </row>
    <row r="71" s="5" customFormat="1" ht="15">
      <c r="A71" s="234"/>
    </row>
    <row r="72" spans="1:2" s="5" customFormat="1" ht="15">
      <c r="A72" s="234" t="s">
        <v>77</v>
      </c>
      <c r="B72" s="5" t="s">
        <v>351</v>
      </c>
    </row>
    <row r="73" ht="15">
      <c r="B73" s="5" t="s">
        <v>358</v>
      </c>
    </row>
    <row r="75" spans="1:6" ht="18.75">
      <c r="A75" s="2" t="s">
        <v>78</v>
      </c>
      <c r="B75" s="8" t="s">
        <v>291</v>
      </c>
      <c r="F75" s="4"/>
    </row>
    <row r="76" spans="2:6" ht="15.75">
      <c r="B76" s="5"/>
      <c r="F76" s="4"/>
    </row>
    <row r="77" spans="2:6" ht="15.75">
      <c r="B77" s="5" t="s">
        <v>347</v>
      </c>
      <c r="F77" s="4"/>
    </row>
    <row r="78" spans="2:6" ht="15.75">
      <c r="B78" s="5" t="s">
        <v>316</v>
      </c>
      <c r="F78" s="4"/>
    </row>
    <row r="79" spans="2:6" ht="15">
      <c r="B79" s="11"/>
      <c r="F79" s="4"/>
    </row>
    <row r="80" spans="1:2" ht="18.75">
      <c r="A80" s="2" t="s">
        <v>79</v>
      </c>
      <c r="B80" s="8" t="s">
        <v>80</v>
      </c>
    </row>
    <row r="81" s="40" customFormat="1" ht="15">
      <c r="B81" s="5" t="s">
        <v>81</v>
      </c>
    </row>
    <row r="82" s="40" customFormat="1" ht="15">
      <c r="B82" s="5"/>
    </row>
    <row r="83" spans="1:7" ht="18.75">
      <c r="A83" s="2" t="s">
        <v>82</v>
      </c>
      <c r="B83" s="23" t="s">
        <v>83</v>
      </c>
      <c r="F83" s="387" t="s">
        <v>292</v>
      </c>
      <c r="G83" s="381" t="s">
        <v>114</v>
      </c>
    </row>
    <row r="84" spans="2:7" ht="24" customHeight="1">
      <c r="B84" s="6"/>
      <c r="C84" s="6"/>
      <c r="D84" s="6"/>
      <c r="E84" s="381"/>
      <c r="F84" s="387" t="s">
        <v>293</v>
      </c>
      <c r="G84" s="382" t="s">
        <v>44</v>
      </c>
    </row>
    <row r="85" spans="2:7" ht="15.75">
      <c r="B85" s="6"/>
      <c r="C85" s="6"/>
      <c r="D85" s="6"/>
      <c r="E85" s="6"/>
      <c r="F85" s="407" t="s">
        <v>265</v>
      </c>
      <c r="G85" s="384" t="s">
        <v>265</v>
      </c>
    </row>
    <row r="86" spans="2:7" ht="15.75">
      <c r="B86" s="6"/>
      <c r="C86" s="6"/>
      <c r="D86" s="6"/>
      <c r="E86" s="6"/>
      <c r="F86" s="6"/>
      <c r="G86" s="382" t="s">
        <v>2</v>
      </c>
    </row>
    <row r="87" spans="2:7" ht="15.75">
      <c r="B87" s="6" t="s">
        <v>85</v>
      </c>
      <c r="C87" s="6"/>
      <c r="D87" s="6"/>
      <c r="E87" s="6"/>
      <c r="F87" s="404">
        <v>6714</v>
      </c>
      <c r="G87" s="403">
        <v>6714</v>
      </c>
    </row>
    <row r="88" spans="2:7" ht="15.75">
      <c r="B88" s="6" t="s">
        <v>86</v>
      </c>
      <c r="C88" s="6"/>
      <c r="D88" s="6"/>
      <c r="E88" s="410"/>
      <c r="F88" s="404">
        <v>1250</v>
      </c>
      <c r="G88" s="404">
        <v>1250</v>
      </c>
    </row>
    <row r="89" spans="2:7" ht="18.75" thickBot="1">
      <c r="B89" s="6"/>
      <c r="C89" s="6"/>
      <c r="D89" s="6"/>
      <c r="E89" s="411"/>
      <c r="F89" s="405">
        <f>SUM(F87:F88)</f>
        <v>7964</v>
      </c>
      <c r="G89" s="406">
        <f>SUM(G87:G88)</f>
        <v>7964</v>
      </c>
    </row>
    <row r="90" spans="2:5" ht="16.5" thickTop="1">
      <c r="B90" s="6" t="s">
        <v>87</v>
      </c>
      <c r="C90" s="6"/>
      <c r="D90" s="6"/>
      <c r="E90" s="6"/>
    </row>
    <row r="92" spans="1:2" ht="18.75">
      <c r="A92" s="2" t="s">
        <v>88</v>
      </c>
      <c r="B92" s="14" t="s">
        <v>89</v>
      </c>
    </row>
    <row r="93" ht="15.75">
      <c r="B93" s="376" t="s">
        <v>346</v>
      </c>
    </row>
    <row r="94" ht="15">
      <c r="B94" s="15"/>
    </row>
    <row r="95" spans="2:7" ht="17.25">
      <c r="B95" s="15"/>
      <c r="F95" s="25"/>
      <c r="G95" s="25"/>
    </row>
    <row r="96" spans="1:7" ht="20.25">
      <c r="A96" s="2" t="s">
        <v>90</v>
      </c>
      <c r="B96" s="14" t="s">
        <v>91</v>
      </c>
      <c r="F96" s="24"/>
      <c r="G96" s="24"/>
    </row>
    <row r="97" spans="1:2" ht="18.75">
      <c r="A97" s="27"/>
      <c r="B97" s="376" t="s">
        <v>359</v>
      </c>
    </row>
    <row r="98" spans="1:2" ht="18.75">
      <c r="A98" s="27"/>
      <c r="B98" s="28"/>
    </row>
    <row r="99" spans="1:7" ht="18.75">
      <c r="A99" s="2" t="s">
        <v>92</v>
      </c>
      <c r="B99" s="14" t="s">
        <v>93</v>
      </c>
      <c r="G99" s="29"/>
    </row>
    <row r="100" spans="1:7" ht="18">
      <c r="A100" s="9"/>
      <c r="B100" s="376" t="s">
        <v>150</v>
      </c>
      <c r="G100" s="26"/>
    </row>
    <row r="101" spans="1:7" ht="17.25">
      <c r="A101" s="9"/>
      <c r="B101" s="15"/>
      <c r="G101" s="26"/>
    </row>
    <row r="102" spans="1:8" ht="18.75">
      <c r="A102" s="226" t="s">
        <v>94</v>
      </c>
      <c r="B102" s="227" t="s">
        <v>195</v>
      </c>
      <c r="C102" s="228"/>
      <c r="D102" s="228"/>
      <c r="E102" s="228"/>
      <c r="F102" s="228"/>
      <c r="G102" s="229"/>
      <c r="H102" s="230"/>
    </row>
    <row r="103" spans="1:7" ht="18.75">
      <c r="A103" s="226"/>
      <c r="B103" s="227" t="s">
        <v>196</v>
      </c>
      <c r="C103" s="228"/>
      <c r="D103" s="228"/>
      <c r="E103" s="228"/>
      <c r="F103" s="228"/>
      <c r="G103" s="420" t="s">
        <v>2</v>
      </c>
    </row>
    <row r="104" spans="1:7" ht="15.75">
      <c r="A104" s="228"/>
      <c r="B104" s="395"/>
      <c r="C104" s="396"/>
      <c r="D104" s="396"/>
      <c r="E104" s="396"/>
      <c r="F104" s="396"/>
      <c r="G104" s="421"/>
    </row>
    <row r="105" spans="1:7" ht="15.75">
      <c r="A105" s="228"/>
      <c r="B105" s="395" t="s">
        <v>95</v>
      </c>
      <c r="C105" s="396"/>
      <c r="D105" s="396"/>
      <c r="E105" s="396"/>
      <c r="F105" s="396"/>
      <c r="G105" s="421">
        <v>21872</v>
      </c>
    </row>
    <row r="106" spans="1:7" ht="15.75">
      <c r="A106" s="228"/>
      <c r="B106" s="396"/>
      <c r="C106" s="396"/>
      <c r="D106" s="396"/>
      <c r="E106" s="396"/>
      <c r="F106" s="396"/>
      <c r="G106" s="421"/>
    </row>
    <row r="107" spans="1:7" ht="15.75">
      <c r="A107" s="228"/>
      <c r="B107" s="395" t="s">
        <v>96</v>
      </c>
      <c r="C107" s="396"/>
      <c r="D107" s="396"/>
      <c r="E107" s="396"/>
      <c r="F107" s="396"/>
      <c r="G107" s="421">
        <v>251</v>
      </c>
    </row>
    <row r="108" spans="1:7" ht="15.75">
      <c r="A108" s="228"/>
      <c r="B108" s="395"/>
      <c r="C108" s="396"/>
      <c r="D108" s="396"/>
      <c r="E108" s="396"/>
      <c r="F108" s="396"/>
      <c r="G108" s="421"/>
    </row>
    <row r="109" spans="1:7" ht="15.75">
      <c r="A109" s="228"/>
      <c r="B109" s="395" t="s">
        <v>98</v>
      </c>
      <c r="C109" s="396"/>
      <c r="D109" s="396"/>
      <c r="E109" s="396"/>
      <c r="F109" s="396"/>
      <c r="G109" s="421">
        <v>211371</v>
      </c>
    </row>
    <row r="110" spans="1:7" ht="15.75">
      <c r="A110" s="228"/>
      <c r="B110" s="395" t="s">
        <v>269</v>
      </c>
      <c r="C110" s="396"/>
      <c r="D110" s="396"/>
      <c r="E110" s="396"/>
      <c r="F110" s="396"/>
      <c r="G110" s="421">
        <v>36292</v>
      </c>
    </row>
    <row r="111" spans="1:7" ht="15.75">
      <c r="A111" s="228"/>
      <c r="B111" s="395" t="s">
        <v>99</v>
      </c>
      <c r="C111" s="396"/>
      <c r="D111" s="396"/>
      <c r="E111" s="396"/>
      <c r="F111" s="396"/>
      <c r="G111" s="421">
        <v>67357</v>
      </c>
    </row>
    <row r="112" spans="1:7" ht="15.75">
      <c r="A112" s="228"/>
      <c r="B112" s="395" t="s">
        <v>270</v>
      </c>
      <c r="C112" s="396"/>
      <c r="D112" s="396"/>
      <c r="E112" s="396"/>
      <c r="F112" s="396"/>
      <c r="G112" s="421">
        <v>25396</v>
      </c>
    </row>
    <row r="113" spans="1:7" ht="15.75">
      <c r="A113" s="228"/>
      <c r="B113" s="395" t="s">
        <v>244</v>
      </c>
      <c r="C113" s="396"/>
      <c r="D113" s="396"/>
      <c r="E113" s="396"/>
      <c r="F113" s="396"/>
      <c r="G113" s="421">
        <v>8750</v>
      </c>
    </row>
    <row r="114" spans="1:7" ht="15.75">
      <c r="A114" s="228"/>
      <c r="B114" s="395"/>
      <c r="C114" s="396"/>
      <c r="D114" s="396"/>
      <c r="E114" s="396"/>
      <c r="F114" s="396"/>
      <c r="G114" s="421"/>
    </row>
    <row r="115" spans="1:7" ht="16.5" thickBot="1">
      <c r="A115" s="228"/>
      <c r="B115" s="395"/>
      <c r="C115" s="396"/>
      <c r="D115" s="396"/>
      <c r="E115" s="396"/>
      <c r="F115" s="396"/>
      <c r="G115" s="422">
        <f>SUM(G105:G114)</f>
        <v>371289</v>
      </c>
    </row>
    <row r="116" spans="1:7" ht="16.5" thickTop="1">
      <c r="A116" s="228"/>
      <c r="B116" s="397" t="s">
        <v>197</v>
      </c>
      <c r="C116" s="396"/>
      <c r="D116" s="396"/>
      <c r="E116" s="396"/>
      <c r="F116" s="396"/>
      <c r="G116" s="421"/>
    </row>
    <row r="117" spans="1:7" ht="15.75">
      <c r="A117" s="228"/>
      <c r="B117" s="395" t="s">
        <v>97</v>
      </c>
      <c r="C117" s="398"/>
      <c r="D117" s="396"/>
      <c r="E117" s="396"/>
      <c r="F117" s="396"/>
      <c r="G117" s="399">
        <v>334</v>
      </c>
    </row>
    <row r="118" spans="1:7" ht="15.75">
      <c r="A118" s="228"/>
      <c r="B118" s="395"/>
      <c r="C118" s="396"/>
      <c r="D118" s="396"/>
      <c r="E118" s="396"/>
      <c r="F118" s="396"/>
      <c r="G118" s="421"/>
    </row>
    <row r="119" spans="1:7" ht="15.75">
      <c r="A119" s="228"/>
      <c r="B119" s="395" t="s">
        <v>100</v>
      </c>
      <c r="C119" s="396"/>
      <c r="D119" s="396"/>
      <c r="E119" s="396"/>
      <c r="F119" s="396"/>
      <c r="G119" s="399">
        <v>349500</v>
      </c>
    </row>
    <row r="120" spans="1:7" ht="15.75">
      <c r="A120" s="228"/>
      <c r="B120" s="395" t="s">
        <v>271</v>
      </c>
      <c r="C120" s="396"/>
      <c r="D120" s="396"/>
      <c r="E120" s="396"/>
      <c r="F120" s="396"/>
      <c r="G120" s="399">
        <v>56692</v>
      </c>
    </row>
    <row r="121" spans="1:7" ht="15.75">
      <c r="A121" s="228"/>
      <c r="B121" s="395"/>
      <c r="C121" s="396"/>
      <c r="D121" s="396"/>
      <c r="E121" s="396"/>
      <c r="F121" s="396"/>
      <c r="G121" s="399"/>
    </row>
    <row r="122" spans="1:7" ht="15.75">
      <c r="A122" s="228"/>
      <c r="B122" s="395" t="s">
        <v>245</v>
      </c>
      <c r="C122" s="396"/>
      <c r="D122" s="396"/>
      <c r="E122" s="396"/>
      <c r="F122" s="396"/>
      <c r="G122" s="399">
        <v>19228</v>
      </c>
    </row>
    <row r="123" spans="1:7" ht="15.75">
      <c r="A123" s="228"/>
      <c r="B123" s="395"/>
      <c r="C123" s="396"/>
      <c r="D123" s="396"/>
      <c r="E123" s="396"/>
      <c r="F123" s="396"/>
      <c r="G123" s="399"/>
    </row>
    <row r="124" spans="1:7" ht="16.5" thickBot="1">
      <c r="A124" s="228"/>
      <c r="B124" s="396"/>
      <c r="C124" s="396"/>
      <c r="D124" s="396"/>
      <c r="E124" s="396"/>
      <c r="F124" s="396"/>
      <c r="G124" s="400">
        <f>SUM(G117:G123)</f>
        <v>425754</v>
      </c>
    </row>
    <row r="125" spans="1:7" ht="16.5" thickTop="1">
      <c r="A125" s="228"/>
      <c r="B125" s="401"/>
      <c r="C125" s="396"/>
      <c r="D125" s="396"/>
      <c r="E125" s="396"/>
      <c r="F125" s="396"/>
      <c r="G125" s="402"/>
    </row>
    <row r="126" spans="1:7" ht="16.5" thickBot="1">
      <c r="A126" s="228"/>
      <c r="B126" s="401" t="s">
        <v>198</v>
      </c>
      <c r="C126" s="396"/>
      <c r="D126" s="396"/>
      <c r="E126" s="396"/>
      <c r="F126" s="396"/>
      <c r="G126" s="400">
        <f>G115+G124</f>
        <v>797043</v>
      </c>
    </row>
    <row r="127" spans="2:8" ht="15.75" thickTop="1">
      <c r="B127" s="13"/>
      <c r="G127" s="10"/>
      <c r="H127" s="19"/>
    </row>
    <row r="128" spans="2:8" ht="15">
      <c r="B128" s="13"/>
      <c r="G128" s="10"/>
      <c r="H128" s="19"/>
    </row>
    <row r="129" spans="1:8" ht="18.75">
      <c r="A129" s="2" t="s">
        <v>101</v>
      </c>
      <c r="B129" s="8" t="s">
        <v>210</v>
      </c>
      <c r="H129" s="4"/>
    </row>
    <row r="130" spans="1:2" ht="18.75">
      <c r="A130" s="2"/>
      <c r="B130" s="15"/>
    </row>
    <row r="131" spans="1:7" ht="18.75">
      <c r="A131" s="2"/>
      <c r="B131" s="376" t="s">
        <v>272</v>
      </c>
      <c r="C131" s="377"/>
      <c r="D131" s="377"/>
      <c r="E131" s="377"/>
      <c r="F131" s="377"/>
      <c r="G131" s="377"/>
    </row>
    <row r="132" spans="1:7" ht="18.75">
      <c r="A132" s="2"/>
      <c r="B132" s="376"/>
      <c r="C132" s="377"/>
      <c r="D132" s="377"/>
      <c r="E132" s="377"/>
      <c r="F132" s="234"/>
      <c r="G132" s="234"/>
    </row>
    <row r="133" spans="1:7" ht="18.75">
      <c r="A133" s="2"/>
      <c r="B133" s="378" t="s">
        <v>211</v>
      </c>
      <c r="C133" s="377"/>
      <c r="D133" s="377"/>
      <c r="E133" s="377"/>
      <c r="F133" s="387" t="s">
        <v>212</v>
      </c>
      <c r="G133" s="387" t="s">
        <v>213</v>
      </c>
    </row>
    <row r="134" spans="1:7" ht="18.75">
      <c r="A134" s="2"/>
      <c r="B134" s="376" t="s">
        <v>214</v>
      </c>
      <c r="C134" s="377"/>
      <c r="D134" s="377"/>
      <c r="E134" s="377"/>
      <c r="F134" s="387" t="s">
        <v>2</v>
      </c>
      <c r="G134" s="387" t="s">
        <v>2</v>
      </c>
    </row>
    <row r="135" spans="1:7" ht="18.75">
      <c r="A135" s="2"/>
      <c r="B135" s="376" t="s">
        <v>220</v>
      </c>
      <c r="C135" s="377"/>
      <c r="D135" s="377"/>
      <c r="E135" s="377"/>
      <c r="F135" s="423">
        <v>52005</v>
      </c>
      <c r="G135" s="423">
        <v>-1378</v>
      </c>
    </row>
    <row r="136" spans="1:7" ht="18.75">
      <c r="A136" s="2"/>
      <c r="B136" s="376" t="s">
        <v>221</v>
      </c>
      <c r="C136" s="377"/>
      <c r="D136" s="377"/>
      <c r="E136" s="377"/>
      <c r="F136" s="423">
        <v>23106</v>
      </c>
      <c r="G136" s="423">
        <v>-190</v>
      </c>
    </row>
    <row r="137" spans="1:7" ht="18.75">
      <c r="A137" s="2"/>
      <c r="B137" s="376"/>
      <c r="C137" s="377"/>
      <c r="D137" s="377"/>
      <c r="E137" s="377"/>
      <c r="F137" s="379"/>
      <c r="G137" s="379"/>
    </row>
    <row r="138" spans="1:8" ht="18.75">
      <c r="A138" s="2"/>
      <c r="B138" s="376"/>
      <c r="C138" s="377"/>
      <c r="D138" s="377"/>
      <c r="E138" s="377"/>
      <c r="F138" s="377"/>
      <c r="G138" s="380"/>
      <c r="H138" s="34"/>
    </row>
    <row r="139" spans="1:7" ht="18.75">
      <c r="A139" s="2"/>
      <c r="B139" s="376" t="s">
        <v>360</v>
      </c>
      <c r="C139" s="377"/>
      <c r="D139" s="377"/>
      <c r="E139" s="377"/>
      <c r="F139" s="377"/>
      <c r="G139" s="377"/>
    </row>
    <row r="140" ht="18.75">
      <c r="A140" s="2"/>
    </row>
    <row r="141" spans="1:2" ht="18.75">
      <c r="A141" s="2" t="s">
        <v>102</v>
      </c>
      <c r="B141" s="14" t="s">
        <v>103</v>
      </c>
    </row>
    <row r="142" spans="1:2" ht="18.75">
      <c r="A142" s="2"/>
      <c r="B142" s="14"/>
    </row>
    <row r="143" ht="15.75">
      <c r="B143" s="376" t="s">
        <v>207</v>
      </c>
    </row>
    <row r="144" ht="15">
      <c r="B144" s="15"/>
    </row>
    <row r="145" spans="1:2" ht="18.75">
      <c r="A145" s="2" t="s">
        <v>104</v>
      </c>
      <c r="B145" s="23" t="s">
        <v>105</v>
      </c>
    </row>
    <row r="146" spans="1:2" ht="18.75">
      <c r="A146" s="2"/>
      <c r="B146" s="23"/>
    </row>
    <row r="147" ht="15.75">
      <c r="B147" s="6" t="s">
        <v>159</v>
      </c>
    </row>
    <row r="148" ht="15">
      <c r="B148" s="15"/>
    </row>
    <row r="149" spans="1:2" ht="18.75">
      <c r="A149" s="2" t="s">
        <v>106</v>
      </c>
      <c r="B149" s="14" t="s">
        <v>107</v>
      </c>
    </row>
    <row r="150" spans="1:7" ht="15.75">
      <c r="A150" s="381"/>
      <c r="B150" s="378"/>
      <c r="C150" s="377"/>
      <c r="D150" s="377"/>
      <c r="E150" s="377"/>
      <c r="F150" s="377"/>
      <c r="G150" s="381" t="s">
        <v>59</v>
      </c>
    </row>
    <row r="151" spans="1:7" ht="15.75">
      <c r="A151" s="377"/>
      <c r="B151" s="376" t="s">
        <v>108</v>
      </c>
      <c r="C151" s="377"/>
      <c r="D151" s="377"/>
      <c r="E151" s="377"/>
      <c r="F151" s="381" t="s">
        <v>84</v>
      </c>
      <c r="G151" s="382" t="s">
        <v>44</v>
      </c>
    </row>
    <row r="152" spans="1:7" ht="15.75">
      <c r="A152" s="377"/>
      <c r="B152" s="376"/>
      <c r="C152" s="383"/>
      <c r="D152" s="377"/>
      <c r="E152" s="377"/>
      <c r="F152" s="384" t="s">
        <v>265</v>
      </c>
      <c r="G152" s="384" t="s">
        <v>265</v>
      </c>
    </row>
    <row r="153" spans="1:7" ht="22.5" customHeight="1">
      <c r="A153" s="389" t="s">
        <v>109</v>
      </c>
      <c r="B153" s="390" t="s">
        <v>110</v>
      </c>
      <c r="C153" s="391"/>
      <c r="D153" s="377"/>
      <c r="E153" s="377"/>
      <c r="F153" s="385">
        <f>SUM('Condensed IS-30.6.2013'!G38)</f>
        <v>34949</v>
      </c>
      <c r="G153" s="386">
        <f>SUM('Condensed IS-30.6.2013'!L38)</f>
        <v>34949</v>
      </c>
    </row>
    <row r="154" spans="1:7" ht="31.5">
      <c r="A154" s="392" t="s">
        <v>111</v>
      </c>
      <c r="B154" s="393" t="s">
        <v>115</v>
      </c>
      <c r="C154" s="392"/>
      <c r="D154" s="387"/>
      <c r="E154" s="387"/>
      <c r="F154" s="386">
        <f>SUM('Condensed IS-30.6.2013'!G43)</f>
        <v>832020</v>
      </c>
      <c r="G154" s="386">
        <f>SUM(F154)</f>
        <v>832020</v>
      </c>
    </row>
    <row r="155" spans="1:7" ht="16.5" thickBot="1">
      <c r="A155" s="394"/>
      <c r="B155" s="390" t="s">
        <v>112</v>
      </c>
      <c r="C155" s="392"/>
      <c r="D155" s="387"/>
      <c r="E155" s="387"/>
      <c r="F155" s="388">
        <f>SUM(F153/F154)*100</f>
        <v>4.200499987981058</v>
      </c>
      <c r="G155" s="388">
        <f>SUM(G153/G154)*100</f>
        <v>4.200499987981058</v>
      </c>
    </row>
    <row r="156" spans="1:5" ht="15.75" thickTop="1">
      <c r="A156" s="31"/>
      <c r="B156" s="15"/>
      <c r="C156" s="30"/>
      <c r="D156" s="30"/>
      <c r="E156" s="30"/>
    </row>
    <row r="157" spans="3:5" ht="15">
      <c r="C157" s="30"/>
      <c r="D157" s="30"/>
      <c r="E157" s="30"/>
    </row>
    <row r="158" spans="1:2" ht="18.75">
      <c r="A158" s="2" t="s">
        <v>225</v>
      </c>
      <c r="B158" s="8" t="s">
        <v>222</v>
      </c>
    </row>
    <row r="159" spans="2:7" ht="15.75">
      <c r="B159" s="6"/>
      <c r="C159" s="6"/>
      <c r="D159" s="6"/>
      <c r="E159" s="6"/>
      <c r="F159" s="6"/>
      <c r="G159" s="6"/>
    </row>
    <row r="160" spans="2:7" ht="14.25" customHeight="1">
      <c r="B160" s="6" t="s">
        <v>348</v>
      </c>
      <c r="C160" s="6"/>
      <c r="D160" s="6"/>
      <c r="E160" s="6"/>
      <c r="F160" s="6"/>
      <c r="G160" s="387" t="s">
        <v>2</v>
      </c>
    </row>
    <row r="161" spans="2:7" ht="14.25" customHeight="1">
      <c r="B161" s="6" t="s">
        <v>249</v>
      </c>
      <c r="C161" s="6"/>
      <c r="D161" s="6"/>
      <c r="E161" s="6"/>
      <c r="F161" s="6"/>
      <c r="G161" s="404">
        <v>644939</v>
      </c>
    </row>
    <row r="162" spans="2:7" ht="18">
      <c r="B162" s="6" t="s">
        <v>247</v>
      </c>
      <c r="C162" s="6"/>
      <c r="D162" s="6"/>
      <c r="E162" s="6"/>
      <c r="F162" s="6"/>
      <c r="G162" s="412">
        <v>59483</v>
      </c>
    </row>
    <row r="163" spans="2:7" ht="15.75">
      <c r="B163" s="6"/>
      <c r="C163" s="6"/>
      <c r="D163" s="6"/>
      <c r="E163" s="6"/>
      <c r="F163" s="6"/>
      <c r="G163" s="413">
        <f>SUM(G161:G162)</f>
        <v>704422</v>
      </c>
    </row>
    <row r="164" spans="2:7" ht="15.75">
      <c r="B164" s="6" t="s">
        <v>349</v>
      </c>
      <c r="C164" s="6"/>
      <c r="D164" s="6"/>
      <c r="E164" s="6"/>
      <c r="F164" s="6"/>
      <c r="G164" s="6"/>
    </row>
    <row r="165" spans="2:7" ht="15.75">
      <c r="B165" s="6" t="s">
        <v>248</v>
      </c>
      <c r="C165" s="6"/>
      <c r="D165" s="6"/>
      <c r="E165" s="6"/>
      <c r="F165" s="414"/>
      <c r="G165" s="424">
        <v>18018</v>
      </c>
    </row>
    <row r="166" spans="2:7" ht="15.75">
      <c r="B166" s="6"/>
      <c r="C166" s="6"/>
      <c r="D166" s="6"/>
      <c r="E166" s="6"/>
      <c r="F166" s="6"/>
      <c r="G166" s="413">
        <f>SUM(G163:G165)</f>
        <v>722440</v>
      </c>
    </row>
    <row r="167" spans="2:7" ht="15.75">
      <c r="B167" s="6" t="s">
        <v>223</v>
      </c>
      <c r="C167" s="6"/>
      <c r="D167" s="6"/>
      <c r="E167" s="6"/>
      <c r="F167" s="6"/>
      <c r="G167" s="404">
        <v>-86031</v>
      </c>
    </row>
    <row r="168" spans="2:7" ht="16.5" thickBot="1">
      <c r="B168" s="6" t="s">
        <v>224</v>
      </c>
      <c r="C168" s="6"/>
      <c r="D168" s="6"/>
      <c r="E168" s="6"/>
      <c r="F168" s="6"/>
      <c r="G168" s="415">
        <f>SUM(G166+G167)</f>
        <v>636409</v>
      </c>
    </row>
    <row r="169" spans="2:7" ht="13.5" thickTop="1">
      <c r="B169" s="409"/>
      <c r="C169" s="409"/>
      <c r="D169" s="409"/>
      <c r="E169" s="409"/>
      <c r="F169" s="409"/>
      <c r="G169" s="409"/>
    </row>
  </sheetData>
  <sheetProtection/>
  <printOptions/>
  <pageMargins left="0.984251968503937" right="0.7480314960629921" top="0.984251968503937" bottom="0.984251968503937" header="0.5118110236220472" footer="0.5118110236220472"/>
  <pageSetup fitToHeight="4" fitToWidth="4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QL Feed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QL Feed</dc:creator>
  <cp:keywords/>
  <dc:description/>
  <cp:lastModifiedBy>wykoon</cp:lastModifiedBy>
  <cp:lastPrinted>2013-08-22T08:58:55Z</cp:lastPrinted>
  <dcterms:created xsi:type="dcterms:W3CDTF">2005-06-25T00:58:02Z</dcterms:created>
  <dcterms:modified xsi:type="dcterms:W3CDTF">2013-08-22T09:02:39Z</dcterms:modified>
  <cp:category/>
  <cp:version/>
  <cp:contentType/>
  <cp:contentStatus/>
</cp:coreProperties>
</file>